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ERAF projekti -ar 02.03.2018\Metālistu 7\16_08_2022 PIEGĀDĀTĀJU ATLASE\"/>
    </mc:Choice>
  </mc:AlternateContent>
  <xr:revisionPtr revIDLastSave="0" documentId="8_{960A1559-DF28-49C4-A617-BF10C11B13BE}" xr6:coauthVersionLast="47" xr6:coauthVersionMax="47" xr10:uidLastSave="{00000000-0000-0000-0000-000000000000}"/>
  <bookViews>
    <workbookView xWindow="-120" yWindow="-120" windowWidth="29040" windowHeight="15840" tabRatio="846" activeTab="8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5" l="1"/>
  <c r="E65" i="6" l="1"/>
  <c r="E67" i="6" l="1"/>
  <c r="E66" i="6"/>
  <c r="E58" i="6"/>
  <c r="E57" i="6"/>
  <c r="C33" i="5" l="1"/>
  <c r="C30" i="5"/>
  <c r="C25" i="5"/>
  <c r="C121" i="6"/>
  <c r="C118" i="6"/>
  <c r="C113" i="6"/>
  <c r="C82" i="7"/>
  <c r="C79" i="7"/>
  <c r="C74" i="7"/>
  <c r="C64" i="8"/>
  <c r="C61" i="8"/>
  <c r="C56" i="8"/>
  <c r="C62" i="9"/>
  <c r="C59" i="9"/>
  <c r="C54" i="9"/>
  <c r="C65" i="4"/>
  <c r="C62" i="4"/>
  <c r="C57" i="4"/>
  <c r="C36" i="3"/>
  <c r="C33" i="3"/>
  <c r="C28" i="3"/>
  <c r="A34" i="2"/>
  <c r="A28" i="5" s="1"/>
  <c r="P10" i="5" s="1"/>
  <c r="A31" i="3" l="1"/>
  <c r="P10" i="3" s="1"/>
  <c r="A59" i="8"/>
  <c r="P10" i="8" s="1"/>
  <c r="A116" i="6"/>
  <c r="P10" i="6" s="1"/>
  <c r="A60" i="4"/>
  <c r="P10" i="4" s="1"/>
  <c r="A57" i="9"/>
  <c r="P10" i="9" s="1"/>
  <c r="A77" i="7"/>
  <c r="P10" i="7" s="1"/>
  <c r="D9" i="2"/>
  <c r="D8" i="2"/>
  <c r="D7" i="2"/>
  <c r="D6" i="2"/>
  <c r="D7" i="9" l="1"/>
  <c r="D7" i="8"/>
  <c r="D7" i="7"/>
  <c r="D7" i="6"/>
  <c r="D7" i="5"/>
  <c r="D7" i="4"/>
  <c r="D8" i="9"/>
  <c r="D8" i="8"/>
  <c r="D8" i="7"/>
  <c r="D8" i="6"/>
  <c r="D8" i="5"/>
  <c r="D8" i="4"/>
  <c r="D5" i="9"/>
  <c r="D5" i="8"/>
  <c r="D5" i="7"/>
  <c r="D5" i="6"/>
  <c r="D5" i="5"/>
  <c r="D5" i="4"/>
  <c r="D6" i="9"/>
  <c r="D6" i="8"/>
  <c r="D6" i="7"/>
  <c r="D6" i="6"/>
  <c r="D6" i="5"/>
  <c r="D6" i="4"/>
  <c r="D6" i="3"/>
  <c r="D7" i="3"/>
  <c r="D5" i="3"/>
  <c r="D8" i="3"/>
  <c r="H14" i="7"/>
  <c r="H14" i="9"/>
  <c r="N14" i="8" l="1"/>
  <c r="L14" i="8"/>
  <c r="H14" i="8"/>
  <c r="M14" i="8" s="1"/>
  <c r="K14" i="9"/>
  <c r="O14" i="9"/>
  <c r="L14" i="7"/>
  <c r="N14" i="7"/>
  <c r="N22" i="5"/>
  <c r="G17" i="2" s="1"/>
  <c r="N14" i="9"/>
  <c r="L14" i="9"/>
  <c r="M14" i="9"/>
  <c r="L22" i="5"/>
  <c r="I17" i="2" s="1"/>
  <c r="O14" i="7"/>
  <c r="K14" i="7"/>
  <c r="M14" i="7"/>
  <c r="N54" i="4"/>
  <c r="G16" i="2" s="1"/>
  <c r="L54" i="4"/>
  <c r="I16" i="2" s="1"/>
  <c r="O14" i="8" l="1"/>
  <c r="P14" i="8" s="1"/>
  <c r="N110" i="6"/>
  <c r="G18" i="2" s="1"/>
  <c r="L110" i="6"/>
  <c r="I18" i="2" s="1"/>
  <c r="N71" i="7"/>
  <c r="G19" i="2" s="1"/>
  <c r="L71" i="7"/>
  <c r="I19" i="2" s="1"/>
  <c r="N53" i="8"/>
  <c r="G20" i="2" s="1"/>
  <c r="L51" i="9"/>
  <c r="I21" i="2" s="1"/>
  <c r="P14" i="9"/>
  <c r="N51" i="9"/>
  <c r="G21" i="2" s="1"/>
  <c r="L53" i="8"/>
  <c r="I20" i="2" s="1"/>
  <c r="M71" i="7"/>
  <c r="F19" i="2" s="1"/>
  <c r="P14" i="7"/>
  <c r="M51" i="9"/>
  <c r="F21" i="2" s="1"/>
  <c r="M110" i="6"/>
  <c r="F18" i="2" s="1"/>
  <c r="M22" i="5"/>
  <c r="F17" i="2" s="1"/>
  <c r="M53" i="8"/>
  <c r="F20" i="2" s="1"/>
  <c r="M54" i="4"/>
  <c r="F16" i="2" s="1"/>
  <c r="K14" i="8" l="1"/>
  <c r="O71" i="7"/>
  <c r="H19" i="2" s="1"/>
  <c r="P54" i="4"/>
  <c r="E16" i="2" s="1"/>
  <c r="O54" i="4"/>
  <c r="H16" i="2" s="1"/>
  <c r="O53" i="8"/>
  <c r="H20" i="2" s="1"/>
  <c r="P53" i="8"/>
  <c r="N9" i="8" s="1"/>
  <c r="O110" i="6"/>
  <c r="H18" i="2" s="1"/>
  <c r="O22" i="5"/>
  <c r="H17" i="2" s="1"/>
  <c r="P22" i="5"/>
  <c r="E17" i="2" s="1"/>
  <c r="P71" i="7"/>
  <c r="E19" i="2" s="1"/>
  <c r="P110" i="6"/>
  <c r="N9" i="6" s="1"/>
  <c r="B16" i="2" l="1"/>
  <c r="D1" i="4"/>
  <c r="B17" i="2"/>
  <c r="D1" i="5"/>
  <c r="B19" i="2"/>
  <c r="D1" i="7"/>
  <c r="N9" i="4"/>
  <c r="O51" i="9"/>
  <c r="H21" i="2" s="1"/>
  <c r="P51" i="9"/>
  <c r="N9" i="9" s="1"/>
  <c r="E18" i="2"/>
  <c r="N9" i="5"/>
  <c r="N9" i="7"/>
  <c r="E20" i="2"/>
  <c r="B18" i="2" l="1"/>
  <c r="D1" i="6"/>
  <c r="B20" i="2"/>
  <c r="D1" i="8"/>
  <c r="E21" i="2"/>
  <c r="B21" i="2" l="1"/>
  <c r="D1" i="9"/>
  <c r="L25" i="3" l="1"/>
  <c r="N25" i="3"/>
  <c r="G15" i="2" l="1"/>
  <c r="I15" i="2"/>
  <c r="M25" i="3"/>
  <c r="P25" i="3" l="1"/>
  <c r="O25" i="3"/>
  <c r="F15" i="2"/>
  <c r="H15" i="2" l="1"/>
  <c r="N9" i="3"/>
  <c r="E15" i="2"/>
  <c r="B15" i="2" l="1"/>
  <c r="D1" i="3"/>
  <c r="I22" i="2"/>
  <c r="H22" i="2"/>
  <c r="G22" i="2"/>
  <c r="F22" i="2"/>
  <c r="E22" i="2"/>
  <c r="E25" i="2" s="1"/>
  <c r="D11" i="2" l="1"/>
  <c r="E23" i="2"/>
  <c r="E24" i="2" s="1"/>
  <c r="E26" i="2" l="1"/>
  <c r="D10" i="2" l="1"/>
  <c r="C19" i="1"/>
  <c r="C21" i="1" s="1"/>
  <c r="C23" i="1" s="1"/>
  <c r="E20" i="5"/>
  <c r="E21" i="5"/>
  <c r="E18" i="5"/>
</calcChain>
</file>

<file path=xl/sharedStrings.xml><?xml version="1.0" encoding="utf-8"?>
<sst xmlns="http://schemas.openxmlformats.org/spreadsheetml/2006/main" count="995" uniqueCount="349">
  <si>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</si>
  <si>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</si>
  <si>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</si>
  <si>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</si>
  <si>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</si>
  <si>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</si>
  <si>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</si>
  <si>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</si>
  <si>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</si>
  <si>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</si>
  <si>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</si>
  <si>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</si>
  <si>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</si>
  <si>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</si>
  <si>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</si>
  <si>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</si>
  <si>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</si>
  <si>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</si>
  <si>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</si>
  <si>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</si>
  <si>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</si>
  <si>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</si>
  <si>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</si>
  <si>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</si>
  <si>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</si>
  <si>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</si>
  <si>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</si>
  <si>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</si>
  <si>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</si>
  <si>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</si>
  <si>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</si>
  <si>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</si>
  <si>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</si>
  <si>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</si>
  <si>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</si>
  <si>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</si>
  <si>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</si>
  <si>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</si>
  <si>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</si>
  <si>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</si>
  <si>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</si>
  <si>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</si>
  <si>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</si>
  <si>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</si>
  <si>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</si>
  <si>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</si>
  <si>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</si>
  <si>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</si>
  <si>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</si>
  <si>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</si>
  <si>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</si>
  <si>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</si>
  <si>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</si>
  <si>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</si>
  <si>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</si>
  <si>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atjaunošana</t>
  </si>
  <si>
    <t>Daudzdzīvokļu dzīvojamā māja</t>
  </si>
  <si>
    <t>Metālistu iela 7, Rēzekne</t>
  </si>
  <si>
    <t>Daudzdzīvokļu dzīvojamās mājas atjaunošana Metālistu ielā 7, Rēzeknē, LV-4601</t>
  </si>
  <si>
    <t>Būvlaukuma sgatavošanas darbi</t>
  </si>
  <si>
    <t>Pamati un cokols</t>
  </si>
  <si>
    <t>Pagraba pārsegums</t>
  </si>
  <si>
    <t>Fasāde</t>
  </si>
  <si>
    <t>Jumts</t>
  </si>
  <si>
    <t>Logi</t>
  </si>
  <si>
    <t>Ārējie sadzīves, lietus kanalizācijas un drenāžas tīkli</t>
  </si>
  <si>
    <t>Būvlaukums sagatavošanas darbi</t>
  </si>
  <si>
    <t>Pagaidu žoga uzstādīšana, noma un demontāža</t>
  </si>
  <si>
    <t>Objekta apsardze</t>
  </si>
  <si>
    <t>Strādnieku, būvdarbu vadītāja vagoniņa atvešana, pieslēgšana, nomas izmaksas, aizvešana</t>
  </si>
  <si>
    <t>Materiālu  vagoniņa atvešana, nomas izmaksas, aizvešana</t>
  </si>
  <si>
    <t>Pārvietojamās tualetes atvešana, nomas un apkopes izmaksas, aizvešana</t>
  </si>
  <si>
    <t>Maksa par elektroenerģiju (uz visu būvdarbu laiku)</t>
  </si>
  <si>
    <t>Maksa par ūdeni (uz visu būvdarbu laiku)</t>
  </si>
  <si>
    <t>Ugunsdzēsības stenda izgatavošana un uzstādīšana</t>
  </si>
  <si>
    <t>Būvtāfeles izgatavošana</t>
  </si>
  <si>
    <t>Teritorijas sagatavošana darbu veikšanai (tajā skaitā nelabvēlīgi ietekmējošo krūmu un koku ciršana, esošo koku stumbru aizsardzība), sakārtošana pēc darbu  veikšanas būvdarbu zonā ap ēku</t>
  </si>
  <si>
    <t>Būvgružu savākšana konteineros un utilizācija</t>
  </si>
  <si>
    <t>m</t>
  </si>
  <si>
    <t>obj</t>
  </si>
  <si>
    <t>gab</t>
  </si>
  <si>
    <t>kpl</t>
  </si>
  <si>
    <t xml:space="preserve">Tiešās izmaksas kopā, t. sk. darba devēja sociālais nodoklis 24.09% </t>
  </si>
  <si>
    <t>Esoša betona apmales demontāža</t>
  </si>
  <si>
    <t>Esošo pagraba logu restu demontāža</t>
  </si>
  <si>
    <t>gb</t>
  </si>
  <si>
    <t>m3</t>
  </si>
  <si>
    <t>Pamatu  un cokola daļas attīrīšana šuvju plaisu iztīrīšana aizpildīšana piem. ar bezrukuma javu , hermētiķi</t>
  </si>
  <si>
    <t>m²</t>
  </si>
  <si>
    <t>Vertikāla hidroizolācijas ieklāšana uz cokola divās kārtās</t>
  </si>
  <si>
    <t>kg</t>
  </si>
  <si>
    <t>Grunts Sakret TGW vai ekvivalents</t>
  </si>
  <si>
    <t>l</t>
  </si>
  <si>
    <t>Līmjava Baumit BituFix vai ekvivalents</t>
  </si>
  <si>
    <t xml:space="preserve">Dībeļi </t>
  </si>
  <si>
    <t xml:space="preserve"> gb</t>
  </si>
  <si>
    <t>Cokola apdare</t>
  </si>
  <si>
    <t>Grunts Baumit UniPrimer vai ekvivalents</t>
  </si>
  <si>
    <t>Armējamā java  Baumit vai ekvivalents</t>
  </si>
  <si>
    <t xml:space="preserve"> kg</t>
  </si>
  <si>
    <t>Siets stiklškiedras Baumit StarTex avi ekvivalents</t>
  </si>
  <si>
    <t>Baumit dekoratīvais apmetums vai ekvivalents</t>
  </si>
  <si>
    <t>Cokola krāsošana</t>
  </si>
  <si>
    <t>krāsa, tonis Caparol Fassade Concept 3D Jura 20</t>
  </si>
  <si>
    <t>palīgmateriāli</t>
  </si>
  <si>
    <t>kompl</t>
  </si>
  <si>
    <t>Pēc siltināšanas darbu veikšanas tranšeju aizbērt ar esošo un  jaunpievestu vidēji rupju smilti, blietējot pa 30cm kārtām</t>
  </si>
  <si>
    <t>smilts</t>
  </si>
  <si>
    <t>Nesaistītu minerālmateriālu (fr. 0-32mm) pamatojuma izveide zem ēkas aizsargapmales ar biezumu b=200mm, ieskaitot blietēšanu</t>
  </si>
  <si>
    <t xml:space="preserve">Betona trotuāra apmales  uzstādīšana  </t>
  </si>
  <si>
    <t>t.m</t>
  </si>
  <si>
    <t>betona bortakmens 1000x200x80, palīgmateriāli</t>
  </si>
  <si>
    <t xml:space="preserve"> Smilts vai izzsiju pamatne zem bruģakmens</t>
  </si>
  <si>
    <t>Gaismas aku restu montāža</t>
  </si>
  <si>
    <t>Gaismas aku sienu attīrīšana šuvju plaisu iztīrīšana aizpildīšana piem. ar bezrukuma javu , hermētiķi</t>
  </si>
  <si>
    <t>Gaismas aku atjaunošana</t>
  </si>
  <si>
    <t>Pagraba pārseguma siltināšana</t>
  </si>
  <si>
    <t>Esošo griestu virsmas attīrīšana, virsmas sagatavošana darbu uzsākšanai (atklāto stiegru apstrāde ar pretkorozijas līdzekļiem, betona aizsargkārtas atjaunošana - pēc nepieciešamības)</t>
  </si>
  <si>
    <t>Pagraba starpsienu augstuma samazināšana</t>
  </si>
  <si>
    <t>Esošo sakaru un elektroapgādes pārcelšana virs siltumizolācijas slāņa pagraba griestos</t>
  </si>
  <si>
    <t>Griestu virsmas gruntēšana</t>
  </si>
  <si>
    <t>Akmens vates lamelas Paroc CGL 20 cy vai ekvivalents 100 mm, λ&lt;=0,037 W/mK</t>
  </si>
  <si>
    <t>Līmjava Sakret BK vai ekvivalents</t>
  </si>
  <si>
    <t>t.m.</t>
  </si>
  <si>
    <t>Uzstādīt un nojaukt inventārās sastatnes</t>
  </si>
  <si>
    <t xml:space="preserve">Sastatņu īre </t>
  </si>
  <si>
    <t>Aizsargsiets</t>
  </si>
  <si>
    <t>Ieejas jumtiņa izbūve pie sastatnēm</t>
  </si>
  <si>
    <t>Sienu virsmu  attīrīšana, drupošo vietu atskaldīšana, šuvju plaisu iztīrīšana aizpildīšana piem. ar bezrukuma javu , hermētiķi</t>
  </si>
  <si>
    <t>Esošo stikla bloku sienas demontāža</t>
  </si>
  <si>
    <t>Esošu betona puķu kastu demontāža</t>
  </si>
  <si>
    <t>Esošo betona pakāpienu un to konstrukcijas demontāža</t>
  </si>
  <si>
    <t>Esošo betona lieveņu demontāža</t>
  </si>
  <si>
    <t>Esoša mājas Nr. demontāža un uzlikšana atpakaļ</t>
  </si>
  <si>
    <t>Esoša atkritumu metāla stāvvada izvirzījuma demontāža</t>
  </si>
  <si>
    <t>Esošas pastkastes demontāža un uzlikšana atpakaļ</t>
  </si>
  <si>
    <t>Esošā demontāža un jaunu karoga kāta turētāju montāža</t>
  </si>
  <si>
    <t>Esošu balkona  margu demontāža</t>
  </si>
  <si>
    <t>Esošo balkona stiklojumu demontāža</t>
  </si>
  <si>
    <t>Esošas ķieģeļu mūra sienas demontāža 120mm biezumā (ēkas sānu sienu apmūrējums)</t>
  </si>
  <si>
    <t>Esošo logailu koka ieliktņu demontāža</t>
  </si>
  <si>
    <t>Esošās metāla konstrukcijas uzbrauktuves demontāža un atpakaļ montāža pēc būvdarbu pabeigšanas</t>
  </si>
  <si>
    <t>Demontēt esošās skārda palodzes</t>
  </si>
  <si>
    <t>Jauno skārda  palodžu montāža</t>
  </si>
  <si>
    <t>krāsota skārda palodze ~20cmplatumā</t>
  </si>
  <si>
    <t xml:space="preserve">Savilču montāža </t>
  </si>
  <si>
    <t>Leņķprofils L100x100x10, lkop=40m</t>
  </si>
  <si>
    <t>Vītņsajūgs M24</t>
  </si>
  <si>
    <t>Plakandzelzs 500x300x16</t>
  </si>
  <si>
    <t>Plakandzelzs 400x80x10</t>
  </si>
  <si>
    <t>Plakandzelzs 260x70x10</t>
  </si>
  <si>
    <t>Grunts</t>
  </si>
  <si>
    <t>Līmjava Baumit vai ekvivalents</t>
  </si>
  <si>
    <t>dībeļi 10/200</t>
  </si>
  <si>
    <t>Fasādes stūru nostiprināšana ar zemapmetuma līstītem ar sietu,  iestrādājot līmjavā</t>
  </si>
  <si>
    <t>stūra līstes ar sietu</t>
  </si>
  <si>
    <t>Cokola skārda lāseņa montāža</t>
  </si>
  <si>
    <t>Krāsota skārda lāsenis, stiprināms virs cokola siltumizolācijas</t>
  </si>
  <si>
    <t xml:space="preserve">Fasāžu  dekoratīvā  apmešana  </t>
  </si>
  <si>
    <t>Fasādes krāsošana</t>
  </si>
  <si>
    <t>krāsa, tonis Caparol Fassade Concept 3D Warm weis</t>
  </si>
  <si>
    <t>Citi darbi</t>
  </si>
  <si>
    <t>Plaisu remonts kāpņu telpās</t>
  </si>
  <si>
    <t>Apmetuma nokalšana, plaisu aizpildīšana, virsmu sagatavojot apdares darbu uzsākšanai, gruntēšana</t>
  </si>
  <si>
    <t>Sienu sagatavošana špaktelēšanai, bojātā apmetuma atjaunošana, sieta iestrāde pirs apmetuma</t>
  </si>
  <si>
    <t>Sienu špaktelešana, slīpēšana</t>
  </si>
  <si>
    <t>Virsmu gruntēšana un krāsošana</t>
  </si>
  <si>
    <t>Skārda lāseņa montāža apakšējai malai</t>
  </si>
  <si>
    <t xml:space="preserve">Krāsots skārda lāsenis </t>
  </si>
  <si>
    <t>Skārda palodzes montāža balkonu apakšējai malai</t>
  </si>
  <si>
    <t xml:space="preserve">Krāsota skārda nosegcepure </t>
  </si>
  <si>
    <t>Betons Sakret BAM (vai ekvivalents)</t>
  </si>
  <si>
    <t>Lieveņi un kāpnes</t>
  </si>
  <si>
    <t>Pamatnes izbūve kāpnēm, blietēšana b=100mm</t>
  </si>
  <si>
    <t xml:space="preserve">šķembas </t>
  </si>
  <si>
    <t>Monolītās betona pamatnes izbūve kāpnēm</t>
  </si>
  <si>
    <t>Rūpnieciski ražotu betona pakāpienu montāža 350x170x1600mm</t>
  </si>
  <si>
    <t>Pakāpiens PK1 340x50x2800</t>
  </si>
  <si>
    <t>Pakāpiens PK2 6020x50x1390</t>
  </si>
  <si>
    <t>Pakāpiens PK3 2800x50x1390</t>
  </si>
  <si>
    <t>Karsti cinkotu, ar nerūsējoša tērauda pulētu rokturi, kāpņu margu MM1 un MM2 montāža</t>
  </si>
  <si>
    <t>Pamatnes izbūve lievenim b=100mm</t>
  </si>
  <si>
    <t>Monolītā betona lieveņa izbūve</t>
  </si>
  <si>
    <t>m2</t>
  </si>
  <si>
    <r>
      <t>apaļstienis S355 Ø24, l</t>
    </r>
    <r>
      <rPr>
        <i/>
        <vertAlign val="subscript"/>
        <sz val="8"/>
        <rFont val="Arial"/>
        <family val="2"/>
      </rPr>
      <t>kop</t>
    </r>
    <r>
      <rPr>
        <i/>
        <sz val="8"/>
        <rFont val="Arial"/>
        <family val="2"/>
      </rPr>
      <t>=220m</t>
    </r>
  </si>
  <si>
    <t>Esošo ventilācijas šahtu daļēja demontāža</t>
  </si>
  <si>
    <t>Esošā jumta seguma (bitumena ruļļveida materiāla demontāža)</t>
  </si>
  <si>
    <t>Esoša skārda pieslēguma elementu demontāža</t>
  </si>
  <si>
    <t xml:space="preserve">Bēniņu siltumizolācija ierīkošana 300mm biezumā no beramās vates </t>
  </si>
  <si>
    <t>pretkondensāta plēve</t>
  </si>
  <si>
    <t>Jumta parapeta siltināšana no virspuses</t>
  </si>
  <si>
    <t>Krāsota skārda lāseņa uzstādīšana virs parapeta b≈1000mm, pirms tam uzstādot koka paliktni slīpumā, ar soli 1000</t>
  </si>
  <si>
    <t>Koka brusa 50x100mm (impregnēta), dībeļi</t>
  </si>
  <si>
    <t>Skārda elements, b≈1000mm, stiprinājumi</t>
  </si>
  <si>
    <t>Jumta seguma uzklāšana, t. sk. arī uz parapetiem</t>
  </si>
  <si>
    <t xml:space="preserve"> apakšklājs Icopal Ultra Base vai ekvivalents</t>
  </si>
  <si>
    <t xml:space="preserve"> virsklājs Icopal Ultra Top vai ekvivalents</t>
  </si>
  <si>
    <t>gāze</t>
  </si>
  <si>
    <t>Margu uzstādīšana uz parapetiem h=600mm</t>
  </si>
  <si>
    <t>Jumta trapu uzstādīšana, pievienošana esošajai lietus ūdens noteces caurulei</t>
  </si>
  <si>
    <t>Jumta traps</t>
  </si>
  <si>
    <t>Ventilācijas šahtu piemūrēšana</t>
  </si>
  <si>
    <t>ķieģeļi</t>
  </si>
  <si>
    <t>mūrēšanas java</t>
  </si>
  <si>
    <t>Ventilācijas kanālu tīrīšana</t>
  </si>
  <si>
    <t>Skārda nosegcepuru montāža virs skursteņiem</t>
  </si>
  <si>
    <t>Cinkota skārda jumtiņš 320x3870mm</t>
  </si>
  <si>
    <t>Jumta lūkas demontāža, montāža</t>
  </si>
  <si>
    <t>Jumta lūka , U≤1,80 W/m²K, EI60</t>
  </si>
  <si>
    <t>Ieejas jumtiņi</t>
  </si>
  <si>
    <t>Esošo ieejas jumtiņu seguma  demontāža</t>
  </si>
  <si>
    <t>Esošo ieejas jumtiņu skārda malas demontāža</t>
  </si>
  <si>
    <t xml:space="preserve">Ieejas jumtiņu griestu virsmu  attīrīšana, drupošo vietu atskaldīšana, šuvju plaisu iztīrīšana aizpildīšana piem. ar bezrukuma javu </t>
  </si>
  <si>
    <t xml:space="preserve">Ieejas jumtiņu griestu virsmas gruntēšana un armēšana </t>
  </si>
  <si>
    <t>Virsmas gruntēšana un dekoratīvā apmetuma uzklāšana ieejas jumtiņu griestiem</t>
  </si>
  <si>
    <t>Ieejas jumtiņa griestu krāsošana</t>
  </si>
  <si>
    <t>Jumta seguma uzklāšana</t>
  </si>
  <si>
    <t>Skārda lāseņa  uzstādīšana jumtiņa savienojuma vietā ar ēkas sienu</t>
  </si>
  <si>
    <t>Skārda lāsenis PE pārklājums, biezums 0,5mm, RR32</t>
  </si>
  <si>
    <t>Skārda lāseņu uzstādīšana lietus ūdens teknēm</t>
  </si>
  <si>
    <t>Lāsenis , PE pārklājums, biezums 0,5mm, RR32</t>
  </si>
  <si>
    <t>Skārda lāseņu uzstādīšana sānu malām</t>
  </si>
  <si>
    <t>Lietus ūdens teknes uzstādīšana</t>
  </si>
  <si>
    <t>Lietus ūdens noteku uzstādīšana</t>
  </si>
  <si>
    <t>skārda  lietus ūdens tekne Ø90mm,  veidgabli, stiprinājumi</t>
  </si>
  <si>
    <t>skārda  lietus ūdens tekne Ø50mm,  veidgabli, stiprinājumi</t>
  </si>
  <si>
    <t>Demontēt esošos logu blokus</t>
  </si>
  <si>
    <t xml:space="preserve"> LL-1A PVC Logs 2620x2580mm, U≤1,10 W/m²K</t>
  </si>
  <si>
    <t xml:space="preserve"> LL-1B PVC Logs 2620x2580mm, U≤1,10 W/m²K</t>
  </si>
  <si>
    <t xml:space="preserve"> LL-2A PVC Logs 2620x2380mm, U≤1,10 W/m²K</t>
  </si>
  <si>
    <t xml:space="preserve"> LL-2B PVC Logs 2620x2380mm, U≤1,10 W/m²K</t>
  </si>
  <si>
    <t xml:space="preserve"> LL-3 PVC Logs 5820x2380mm, U≤1,10 W/m²K</t>
  </si>
  <si>
    <t xml:space="preserve"> LL-4 PVC Logs 5820x2580mm, U≤1,10 W/m²K</t>
  </si>
  <si>
    <t xml:space="preserve"> LL-5 PVC Logs 5820x2380mm, U≤1,10 W/m²K</t>
  </si>
  <si>
    <t xml:space="preserve"> LL-6 PVC Logs 5820x2580mm, U≤1,10 W/m²K</t>
  </si>
  <si>
    <t xml:space="preserve"> L-1 PVC Logs 1200x1200mm, U≤1,10 W/m²K</t>
  </si>
  <si>
    <t xml:space="preserve"> L-2 PVC Logs 2730x1500mm, U≤1,10 W/m²K</t>
  </si>
  <si>
    <t xml:space="preserve"> L-3 PVC Logs 1100x1500mm, U≤1,10 W/m²K</t>
  </si>
  <si>
    <t xml:space="preserve"> L-4 PVC Logs 1800x1500mm, U≤1,10 W/m²K</t>
  </si>
  <si>
    <t xml:space="preserve"> L-5 PVC Logs 1600x1500mm, U≤1,10 W/m²K</t>
  </si>
  <si>
    <t xml:space="preserve"> L-6 PVC Logs 1100x1500mm, U≤1,10 W/m²K</t>
  </si>
  <si>
    <t xml:space="preserve"> L-7 PVC Logs 2870x1500mm, U≤1,10 W/m²K</t>
  </si>
  <si>
    <t xml:space="preserve"> L-8 PVC Logs 1200x900mm, U≤1,10 W/m²K</t>
  </si>
  <si>
    <t>Iekšējo palodžu montāža</t>
  </si>
  <si>
    <t>Iekšējās PVC palodzes</t>
  </si>
  <si>
    <t>Tvaika izolācijas lenta Contega SL (vai ekvivalents)</t>
  </si>
  <si>
    <t>Logu aiļu apdare no iekšpuses</t>
  </si>
  <si>
    <t>Durvis</t>
  </si>
  <si>
    <t>Demontēt esošos ieejas durvis un durvju blokus</t>
  </si>
  <si>
    <t>ĀD-1 Durvju bloks (bxh=1410x2750)</t>
  </si>
  <si>
    <t>ĀD-2 Durvju bloks (bxh=810x2950)</t>
  </si>
  <si>
    <t>ĀD-3 Durvju bloks (bxh=940x2100)</t>
  </si>
  <si>
    <t>ĀD-4 Durvju bloks (bxh=1350x2100)</t>
  </si>
  <si>
    <t>D-1 Durvju bloks (bxh=1610x2750)</t>
  </si>
  <si>
    <t>D-2 Durvju bloks (bxh=940x2100)</t>
  </si>
  <si>
    <t>Durvju aiļu apdare no iekšpuses</t>
  </si>
  <si>
    <t>Ārejie sadzīves, lietus kanalizācijas un drenāžas tīkli</t>
  </si>
  <si>
    <t>Sadzīves kanalizācijas tīkli K1</t>
  </si>
  <si>
    <t xml:space="preserve">PVC monolītsienu sadzīves kanalizācijas caurule OD110mm, uzmavu tipa, iebūves klase SN8 ar iebūvi atklātā tranšejā </t>
  </si>
  <si>
    <t>Aizsargčaula OD110mm caurulei iebūvēšanai šķērsojuma vietās dzelzsbetona elementos</t>
  </si>
  <si>
    <t>Palīgmateriāli K1 sistēmas montāžai</t>
  </si>
  <si>
    <t xml:space="preserve">Sistēmas skalošana </t>
  </si>
  <si>
    <t>Lietus kanalizācijas tīkli K2</t>
  </si>
  <si>
    <t xml:space="preserve">PP dubultsienu lietus kanalizācijas caurule OD160mm, uzmavu tipa, iebūves klase SN8 ar iebūvi atklātā tranšejā </t>
  </si>
  <si>
    <t>Aizsargčaula OD160mm caurulei iebūvēšanai šķērsojuma vietās dzelzsbetona elementos</t>
  </si>
  <si>
    <t>Palīgmateriāli K2 sistēmas montāžai</t>
  </si>
  <si>
    <t>Sistēmas skalošana</t>
  </si>
  <si>
    <t>Drenāžas tīkli D1</t>
  </si>
  <si>
    <t xml:space="preserve">PVC drenāžas caurule D128/113, SN4, perforācija 360°, ar ģeotekstila filtru, ar iebūvi atklātā tranšejā </t>
  </si>
  <si>
    <t>Plastmasas skatakas DN425, sekciju tipa, h&lt;1.50m, B125 nestspējas klases peldošā tipa ķeta rāmis un lūka ar teleskopu</t>
  </si>
  <si>
    <t>Aizsargčaula OD128mm caurulei iebūvēšanai šķērsojuma vietās dzelzsbetona elementos</t>
  </si>
  <si>
    <t>Esošās dzelzsbetona elementu D1000 remonts - augšējā groda, pārseguma un ķeta lūkas nomaiņa uz B125 klases ķeta rāmi un lūku, lūkas līmeņošana atbilstoši reljefam</t>
  </si>
  <si>
    <t>Ģeotekstils ar ieklāšanu virs filtrējošā slāņa</t>
  </si>
  <si>
    <t>Palīgmateriāli D1 sistēmas montāžai</t>
  </si>
  <si>
    <t>Demontāžas darbi</t>
  </si>
  <si>
    <t>Esošo dzelzsbetona skataku D1000mm elementu demontāža un utilizācija</t>
  </si>
  <si>
    <t>Esošā asfaltseguma demontāža ārpus projekta ietvaros paredzētās teritorijas labiekārtošanas zonas</t>
  </si>
  <si>
    <t>Esošo cauruļvadu D&lt;200mm demontāža un utilizācija</t>
  </si>
  <si>
    <t>Segumu atjaunošana</t>
  </si>
  <si>
    <t>Demontētā asfaltseguma atjaunošana tranšejas platumāārpus projekta ietvaros paredzētās teritorijas labiekārtošanas zonas</t>
  </si>
  <si>
    <t>Melnzeme 10-15cm slāņa izveidošana zālāja atjaunošanai ārpus projekta ietvaros paredzētās teritorijas labiekārtošanas zonas</t>
  </si>
  <si>
    <t>Melnzemes izlīdzināšana un daudzgadīgu zālāju sēklu sēšana ārpus projekta ietvaros paredzētās teritorijas labiekārtošanas zonas</t>
  </si>
  <si>
    <t>Pārejie darbi</t>
  </si>
  <si>
    <t>Precizēt esošo un projektējamo komunikācijas šķērsošanas vietas, atšurfējot pirms būvdarbu uzsākšanas</t>
  </si>
  <si>
    <t>Projektēto tīklu trasējuma nospraušana pirms būvdarbu uzsakšanas</t>
  </si>
  <si>
    <t>Pieslēgšanās esošajām komunikācijām</t>
  </si>
  <si>
    <t>Sagatavošanās darbi pirms būvdarbu sākšanas - nepieciešamo atļauju un saskaņojumu saņemšana</t>
  </si>
  <si>
    <t>Sistēmu izpildshēmas izstrāde</t>
  </si>
  <si>
    <t>UKT, LKT, DR izbūves darbi (zemes darbi)</t>
  </si>
  <si>
    <t>Tranšejas rakšana, (hvid=1,70m) projektēto cauruļvadu montāžai, liekās grunts  transports uz atbērtni (5-10km attālumā)</t>
  </si>
  <si>
    <t>Smilts pamatnes ierīkošana zem cauruļvadiem h=0.15m un apbēruma h=0.30m ierīkošanai</t>
  </si>
  <si>
    <t>Tranšejas aizbēršana ar pievestu smilšu grunti kf&gt;1m/dnn (esošās māla grunts nomaiņa) no ierīkotā apbēruma ap cauruļvadu līdz atjaunojamā seguma apakšējai kārtai</t>
  </si>
  <si>
    <t>Gruntsūdens līmeņa pazemināšana /nepiciešamības gadījumā/</t>
  </si>
  <si>
    <t>vieta</t>
  </si>
  <si>
    <t xml:space="preserve">m3 </t>
  </si>
  <si>
    <t>01-00000</t>
  </si>
  <si>
    <t>03-00000</t>
  </si>
  <si>
    <t>02-00000</t>
  </si>
  <si>
    <t>08-00000</t>
  </si>
  <si>
    <t>13-00000</t>
  </si>
  <si>
    <t>31-00000</t>
  </si>
  <si>
    <t>22-00000</t>
  </si>
  <si>
    <t>05-00000</t>
  </si>
  <si>
    <t>06-00000</t>
  </si>
  <si>
    <t>09-00000</t>
  </si>
  <si>
    <t>12-00000</t>
  </si>
  <si>
    <t>27-00000</t>
  </si>
  <si>
    <t>hidroizolācija MAPELASTIC FOUNDATION vai ekvivalents</t>
  </si>
  <si>
    <t>Jaunu durvju bloku montāža  U≤1,80W/m²K</t>
  </si>
  <si>
    <t>Caparol Fassade  vai ekvivalentskrāsa</t>
  </si>
  <si>
    <t>Aizmūrējums no FIBO blokiem b=240mm vai ekvivalents</t>
  </si>
  <si>
    <t>Styrofoam DOW 300 SL-A-N vai ekvivalents b= 100mm, λ&lt;=0,035 W/ mK</t>
  </si>
  <si>
    <t>beramā vate PAROC BLT   λ=0.042 W/m²K  biezumā vai ekvivalents, b=300mm</t>
  </si>
  <si>
    <t>Griestu siltināšana ar akmens vates plāksnēm Paroc CGL 20cy, stiprinātu pie griestiem ar līmjavu, λ&lt;=0,037 W/mK</t>
  </si>
  <si>
    <t>Paroc Linio 15, 30mm, λ&lt;=0,037 W/mK</t>
  </si>
  <si>
    <t>Aiļu siltināšana ar Paroc Linio 15 30mm vai ekvivalents un armēšana</t>
  </si>
  <si>
    <t>Fasādes siltināšana ar vati PAROC Linio 15 vai ekvivalents, b=50-200mm un armēšana</t>
  </si>
  <si>
    <t>Esošās metāla rampas demontāža, pārvietošana pirms būvdarbu sākšanas, montāža pēc būvdarbu pabeigšanas</t>
  </si>
  <si>
    <t>27-0000</t>
  </si>
  <si>
    <t>BL-1  PVC lodžiju durvis 2520x2300,  U≤1,10 W/m²K</t>
  </si>
  <si>
    <t>BL-2  PVC lodžiju durvis 2520x2300,  U≤1,10 W/m²K</t>
  </si>
  <si>
    <t>Tvaika izolācijas lenta Contega solido EXO (vai ekvivalents)</t>
  </si>
  <si>
    <t>Akmens vates plāksnes virskārtā Paroc 15 vai ekvivalents b=100mm, λ≤0,037 W/m2K</t>
  </si>
  <si>
    <t>Akmens vates plāksnes virskārtā Paroc ROS60 vai ekvivalents b=100mm, λ≤0,037 W/m2K</t>
  </si>
  <si>
    <t xml:space="preserve">Lodžijas </t>
  </si>
  <si>
    <t>Paroc Linio 15, 50mm, λ&lt;=0,037 W/m2K (ĀS7)</t>
  </si>
  <si>
    <t>Paroc Linio 15, 100mm, λ&lt;=0,037 W/m2K (ĀS-5, ĀS-6)</t>
  </si>
  <si>
    <t>Paroc Linio 15, 200mm, λ&lt;=0,037 W/m2K (sienu tipi ĀS-1…4)</t>
  </si>
  <si>
    <t>Lodžiju betona grīdas atjaunošana</t>
  </si>
  <si>
    <t xml:space="preserve">Lodžiju griestu siltināšana, gruntēšana un armēšana </t>
  </si>
  <si>
    <t>Virsmas gruntēšana un dekoratīvā apmetuma uzklāšana Lodžiju griestiem</t>
  </si>
  <si>
    <t>Lodžiju griestu krāsošana</t>
  </si>
  <si>
    <t>Grunts atrakšana gar pamatiem vid h=2.15m, b=1m ar roku darba rīkiem  un mehanismiem , nekvalitatīvās ~30% grunts izvešana</t>
  </si>
  <si>
    <t>Ekstrudēta putupolistirola  Styrofoam DOW 300 SL-A-N vai ekvivalents  100mm, λ=0.035 W/m²K plākšņu 100 mm stiprināšana pie pamatiem ar dībeļiem un līmjavu</t>
  </si>
  <si>
    <t>Armējamā java  Baumit SupraFix vai ekvivalents</t>
  </si>
  <si>
    <t>Baumit StarContact White dekoratīvais apmetums Bvai ekvivalents</t>
  </si>
  <si>
    <t>sīkšķembas (fr. 2-4mm) ar piegādi</t>
  </si>
  <si>
    <t>sīkšķembas (fr. 2-4mm) pamatojuma izveide zem ēkas aizsargapmales ar biezumu b=50mm, ieskaitot blietēšanu</t>
  </si>
  <si>
    <t>Paroc CGL 20cy vai ekvivalents, 50mm, λ&lt;=0,036 W/m2K</t>
  </si>
  <si>
    <t>Ventilācijas vārsti logiem un balkona durvīm Air Box Comfort vai ekvivalents</t>
  </si>
  <si>
    <t>Paroc Linio 15, 150mm, λ&lt;=0,037 W/m2K (ĀS-8)</t>
  </si>
  <si>
    <t xml:space="preserve">krāsa, tonis Caparol Fassade Concept 3D Jura 20 </t>
  </si>
  <si>
    <t>betona bruģakmens Prizma 6 vai ekvivalents, 200x100x60</t>
  </si>
  <si>
    <t>ACO LightSharf gaismas šahta  vai ekvivalents 483x1430</t>
  </si>
  <si>
    <t>Cokola apmales izbūve no betona bruģakmeņa ( b=60mm)</t>
  </si>
  <si>
    <t>Jaunu PVC logu bloku montāža, Rehau SYNEGO vai ekvivalents
dziļums 80mm, Trīskameru stikla pakete 4T+4-4T
Stikla paketes ar Thermix līsti, 
aprīkots ar eņģēm, rokturi. Uzstādīšanu veikt
izmantojot hermetizējošas blīvlentas</t>
  </si>
  <si>
    <t>Tāme sastādīta 20__. gada __.____________</t>
  </si>
  <si>
    <t>Tāme sastādīta  20__. gada tirgus cenās, pamatojoties uz AR daļas rasējumiem</t>
  </si>
  <si>
    <t>Tāme sastādīta  20__. gada tirgus cenās, pamatojoties uz UKT, LKT, DR daļas rasējumiem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</si>
</sst>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0;;"/>
    <numFmt numFmtId="166" formatCode="0;;"/>
    <numFmt numFmtId="167" formatCode="0.0%"/>
    <numFmt numFmtId="168" formatCode="#,##0.00;\-#,##0.00;\ "/>
    <numFmt numFmtId="169" formatCode="0.000"/>
  </numFmts>
  <fonts count="28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Arial"/>
      <family val="2"/>
      <charset val="186"/>
    </font>
    <font>
      <sz val="10"/>
      <name val="Helv"/>
    </font>
    <font>
      <sz val="11"/>
      <color indexed="17"/>
      <name val="Calibri"/>
      <family val="2"/>
      <charset val="204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i/>
      <sz val="8"/>
      <color rgb="FF000000"/>
      <name val="Arial"/>
      <family val="2"/>
    </font>
    <font>
      <i/>
      <vertAlign val="sub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  <charset val="204"/>
    </font>
    <font>
      <b/>
      <i/>
      <sz val="8"/>
      <name val="Arial"/>
      <family val="2"/>
    </font>
    <font>
      <sz val="12"/>
      <name val="Arial"/>
      <family val="2"/>
      <charset val="204"/>
    </font>
    <font>
      <b/>
      <sz val="11"/>
      <color rgb="FFFF0000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i/>
      <sz val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4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10" fillId="0" borderId="0"/>
    <xf numFmtId="0" fontId="3" fillId="0" borderId="0"/>
    <xf numFmtId="0" fontId="11" fillId="3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21" fillId="5" borderId="0" applyNumberFormat="0" applyBorder="0" applyAlignment="0" applyProtection="0"/>
  </cellStyleXfs>
  <cellXfs count="2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wrapText="1"/>
    </xf>
    <xf numFmtId="165" fontId="2" fillId="0" borderId="1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36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9" xfId="2" applyNumberFormat="1" applyFont="1" applyBorder="1" applyAlignment="1">
      <alignment horizontal="center" vertical="center"/>
    </xf>
    <xf numFmtId="165" fontId="2" fillId="0" borderId="30" xfId="2" applyNumberFormat="1" applyFont="1" applyBorder="1" applyAlignment="1">
      <alignment horizontal="center" vertical="center"/>
    </xf>
    <xf numFmtId="165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6" fontId="1" fillId="0" borderId="0" xfId="0" applyNumberFormat="1" applyFont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center" vertical="center" wrapText="1"/>
    </xf>
    <xf numFmtId="165" fontId="1" fillId="0" borderId="16" xfId="0" quotePrefix="1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165" fontId="2" fillId="0" borderId="44" xfId="0" applyNumberFormat="1" applyFont="1" applyBorder="1" applyAlignment="1">
      <alignment horizontal="center" vertical="center" wrapText="1"/>
    </xf>
    <xf numFmtId="165" fontId="1" fillId="0" borderId="44" xfId="2" applyNumberFormat="1" applyFont="1" applyBorder="1" applyAlignment="1">
      <alignment horizontal="center" vertical="center"/>
    </xf>
    <xf numFmtId="165" fontId="2" fillId="0" borderId="45" xfId="2" applyNumberFormat="1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center" vertical="center" wrapText="1"/>
    </xf>
    <xf numFmtId="165" fontId="1" fillId="0" borderId="43" xfId="2" applyNumberFormat="1" applyFont="1" applyBorder="1" applyAlignment="1">
      <alignment horizontal="center" vertical="center"/>
    </xf>
    <xf numFmtId="165" fontId="2" fillId="0" borderId="10" xfId="3" applyNumberFormat="1" applyFont="1" applyBorder="1" applyAlignment="1">
      <alignment horizontal="center" vertical="center"/>
    </xf>
    <xf numFmtId="165" fontId="2" fillId="0" borderId="13" xfId="3" applyNumberFormat="1" applyFont="1" applyBorder="1" applyAlignment="1">
      <alignment horizontal="center" vertical="center"/>
    </xf>
    <xf numFmtId="165" fontId="2" fillId="0" borderId="14" xfId="3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5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6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43" fontId="9" fillId="0" borderId="29" xfId="7" applyNumberFormat="1" applyFont="1" applyFill="1" applyBorder="1" applyAlignment="1">
      <alignment horizontal="center" vertical="center"/>
    </xf>
    <xf numFmtId="43" fontId="9" fillId="0" borderId="27" xfId="7" applyNumberFormat="1" applyFont="1" applyFill="1" applyBorder="1" applyAlignment="1">
      <alignment horizontal="center" vertical="center"/>
    </xf>
    <xf numFmtId="43" fontId="9" fillId="0" borderId="5" xfId="7" applyNumberFormat="1" applyFont="1" applyFill="1" applyBorder="1" applyAlignment="1">
      <alignment horizontal="center" vertical="center"/>
    </xf>
    <xf numFmtId="43" fontId="9" fillId="0" borderId="8" xfId="7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vertical="top" wrapText="1"/>
    </xf>
    <xf numFmtId="1" fontId="12" fillId="0" borderId="29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47" xfId="8" applyFont="1" applyFill="1" applyBorder="1" applyAlignment="1">
      <alignment vertical="top" wrapText="1"/>
    </xf>
    <xf numFmtId="0" fontId="5" fillId="0" borderId="51" xfId="8" applyFont="1" applyFill="1" applyBorder="1" applyAlignment="1">
      <alignment vertical="top" wrapText="1"/>
    </xf>
    <xf numFmtId="0" fontId="5" fillId="0" borderId="0" xfId="8" applyFont="1" applyFill="1" applyBorder="1" applyAlignment="1">
      <alignment vertical="top" wrapText="1"/>
    </xf>
    <xf numFmtId="49" fontId="13" fillId="0" borderId="29" xfId="0" applyNumberFormat="1" applyFont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vertical="top" wrapText="1"/>
    </xf>
    <xf numFmtId="1" fontId="15" fillId="2" borderId="29" xfId="0" applyNumberFormat="1" applyFont="1" applyFill="1" applyBorder="1" applyAlignment="1">
      <alignment vertical="top" wrapText="1"/>
    </xf>
    <xf numFmtId="1" fontId="12" fillId="2" borderId="29" xfId="0" applyNumberFormat="1" applyFont="1" applyFill="1" applyBorder="1" applyAlignment="1">
      <alignment horizontal="right" vertical="top" wrapText="1"/>
    </xf>
    <xf numFmtId="0" fontId="16" fillId="0" borderId="29" xfId="0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12" fillId="0" borderId="29" xfId="12" applyFont="1" applyFill="1" applyBorder="1" applyAlignment="1">
      <alignment horizontal="right" vertical="top" wrapText="1"/>
    </xf>
    <xf numFmtId="0" fontId="12" fillId="0" borderId="29" xfId="0" applyNumberFormat="1" applyFont="1" applyFill="1" applyBorder="1" applyAlignment="1" applyProtection="1">
      <alignment horizontal="right" vertical="center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center" wrapText="1"/>
    </xf>
    <xf numFmtId="0" fontId="12" fillId="0" borderId="29" xfId="10" applyNumberFormat="1" applyFont="1" applyFill="1" applyBorder="1" applyAlignment="1" applyProtection="1">
      <alignment horizontal="right" vertical="center" wrapText="1"/>
    </xf>
    <xf numFmtId="0" fontId="5" fillId="0" borderId="29" xfId="10" applyNumberFormat="1" applyFont="1" applyFill="1" applyBorder="1" applyAlignment="1" applyProtection="1">
      <alignment horizontal="left" vertical="center" wrapText="1"/>
    </xf>
    <xf numFmtId="1" fontId="19" fillId="2" borderId="29" xfId="0" applyNumberFormat="1" applyFont="1" applyFill="1" applyBorder="1" applyAlignment="1">
      <alignment vertical="top" wrapText="1"/>
    </xf>
    <xf numFmtId="0" fontId="14" fillId="0" borderId="29" xfId="0" applyFont="1" applyFill="1" applyBorder="1" applyAlignment="1">
      <alignment horizontal="left" vertical="top" wrapText="1"/>
    </xf>
    <xf numFmtId="0" fontId="5" fillId="0" borderId="29" xfId="12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wrapText="1"/>
    </xf>
    <xf numFmtId="1" fontId="18" fillId="2" borderId="29" xfId="0" applyNumberFormat="1" applyFont="1" applyFill="1" applyBorder="1" applyAlignment="1">
      <alignment horizontal="right" vertical="top" wrapText="1"/>
    </xf>
    <xf numFmtId="1" fontId="15" fillId="2" borderId="29" xfId="0" applyNumberFormat="1" applyFont="1" applyFill="1" applyBorder="1" applyAlignment="1">
      <alignment horizontal="left" vertical="top" wrapText="1"/>
    </xf>
    <xf numFmtId="0" fontId="5" fillId="0" borderId="29" xfId="13" applyFont="1" applyBorder="1" applyAlignment="1">
      <alignment horizontal="left" vertical="center" wrapText="1"/>
    </xf>
    <xf numFmtId="0" fontId="12" fillId="0" borderId="29" xfId="13" applyFont="1" applyBorder="1" applyAlignment="1">
      <alignment horizontal="right" vertical="center" wrapText="1"/>
    </xf>
    <xf numFmtId="165" fontId="5" fillId="0" borderId="44" xfId="0" applyNumberFormat="1" applyFont="1" applyBorder="1" applyAlignment="1">
      <alignment horizontal="center" vertical="center" wrapText="1"/>
    </xf>
    <xf numFmtId="165" fontId="1" fillId="2" borderId="44" xfId="2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top" wrapText="1"/>
    </xf>
    <xf numFmtId="0" fontId="5" fillId="2" borderId="44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8" fontId="5" fillId="2" borderId="47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 applyProtection="1">
      <alignment horizontal="right" vertical="center" wrapText="1"/>
    </xf>
    <xf numFmtId="168" fontId="5" fillId="2" borderId="50" xfId="0" applyNumberFormat="1" applyFont="1" applyFill="1" applyBorder="1" applyAlignment="1">
      <alignment horizontal="center" vertical="center" wrapText="1"/>
    </xf>
    <xf numFmtId="2" fontId="14" fillId="2" borderId="24" xfId="0" applyNumberFormat="1" applyFont="1" applyFill="1" applyBorder="1" applyAlignment="1">
      <alignment horizontal="center" vertical="center" wrapText="1"/>
    </xf>
    <xf numFmtId="165" fontId="20" fillId="0" borderId="44" xfId="0" applyNumberFormat="1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 applyProtection="1">
      <alignment horizontal="left" vertical="center" wrapText="1"/>
    </xf>
    <xf numFmtId="0" fontId="12" fillId="0" borderId="47" xfId="10" applyNumberFormat="1" applyFont="1" applyFill="1" applyBorder="1" applyAlignment="1" applyProtection="1">
      <alignment horizontal="right" vertical="center" wrapText="1"/>
    </xf>
    <xf numFmtId="0" fontId="5" fillId="0" borderId="48" xfId="10" applyNumberFormat="1" applyFont="1" applyFill="1" applyBorder="1" applyAlignment="1" applyProtection="1">
      <alignment horizontal="left" vertical="center" wrapText="1"/>
    </xf>
    <xf numFmtId="0" fontId="12" fillId="0" borderId="0" xfId="10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wrapText="1"/>
    </xf>
    <xf numFmtId="4" fontId="5" fillId="0" borderId="29" xfId="0" applyNumberFormat="1" applyFont="1" applyFill="1" applyBorder="1" applyAlignment="1" applyProtection="1">
      <alignment horizontal="left" vertical="center" wrapText="1"/>
    </xf>
    <xf numFmtId="0" fontId="5" fillId="0" borderId="29" xfId="1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vertical="top" wrapText="1"/>
    </xf>
    <xf numFmtId="0" fontId="14" fillId="0" borderId="44" xfId="0" applyFont="1" applyFill="1" applyBorder="1" applyAlignment="1">
      <alignment horizontal="center" vertical="top" wrapText="1"/>
    </xf>
    <xf numFmtId="2" fontId="14" fillId="0" borderId="46" xfId="0" applyNumberFormat="1" applyFont="1" applyFill="1" applyBorder="1" applyAlignment="1">
      <alignment horizontal="center" vertical="top" wrapText="1"/>
    </xf>
    <xf numFmtId="1" fontId="14" fillId="0" borderId="46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1" fontId="5" fillId="0" borderId="29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2" fontId="5" fillId="0" borderId="29" xfId="6" applyNumberFormat="1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right" vertical="center"/>
    </xf>
    <xf numFmtId="0" fontId="5" fillId="2" borderId="29" xfId="9" applyFont="1" applyFill="1" applyBorder="1" applyAlignment="1">
      <alignment horizontal="left" vertical="top" wrapText="1"/>
    </xf>
    <xf numFmtId="0" fontId="5" fillId="2" borderId="29" xfId="9" applyFont="1" applyFill="1" applyBorder="1" applyAlignment="1">
      <alignment horizontal="right" vertical="top" wrapText="1"/>
    </xf>
    <xf numFmtId="43" fontId="5" fillId="2" borderId="29" xfId="4" applyNumberFormat="1" applyFont="1" applyFill="1" applyBorder="1" applyAlignment="1" applyProtection="1">
      <alignment horizontal="right"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top" wrapText="1"/>
    </xf>
    <xf numFmtId="0" fontId="5" fillId="0" borderId="29" xfId="14" applyNumberFormat="1" applyFont="1" applyFill="1" applyBorder="1" applyAlignment="1" applyProtection="1">
      <alignment horizontal="right" vertical="center" wrapText="1"/>
    </xf>
    <xf numFmtId="0" fontId="5" fillId="0" borderId="29" xfId="14" applyNumberFormat="1" applyFont="1" applyFill="1" applyBorder="1" applyAlignment="1" applyProtection="1">
      <alignment horizontal="left" vertical="center" wrapText="1"/>
    </xf>
    <xf numFmtId="2" fontId="5" fillId="0" borderId="29" xfId="0" applyNumberFormat="1" applyFont="1" applyFill="1" applyBorder="1" applyAlignment="1">
      <alignment horizontal="left" vertical="top" wrapText="1"/>
    </xf>
    <xf numFmtId="0" fontId="5" fillId="0" borderId="29" xfId="12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right" vertical="top" wrapText="1"/>
    </xf>
    <xf numFmtId="2" fontId="5" fillId="0" borderId="29" xfId="0" applyNumberFormat="1" applyFont="1" applyFill="1" applyBorder="1" applyAlignment="1">
      <alignment horizontal="right" vertical="top" wrapText="1"/>
    </xf>
    <xf numFmtId="0" fontId="5" fillId="0" borderId="29" xfId="8" applyFont="1" applyFill="1" applyBorder="1" applyAlignment="1">
      <alignment vertical="top" wrapText="1"/>
    </xf>
    <xf numFmtId="0" fontId="5" fillId="0" borderId="29" xfId="0" applyNumberFormat="1" applyFont="1" applyFill="1" applyBorder="1" applyAlignment="1" applyProtection="1">
      <alignment horizontal="right" vertical="center" wrapText="1"/>
    </xf>
    <xf numFmtId="0" fontId="5" fillId="0" borderId="29" xfId="10" applyNumberFormat="1" applyFont="1" applyFill="1" applyBorder="1" applyAlignment="1" applyProtection="1">
      <alignment horizontal="right" vertical="center" wrapText="1"/>
    </xf>
    <xf numFmtId="0" fontId="22" fillId="2" borderId="44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22" fillId="2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5" fillId="0" borderId="29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0" xfId="0" applyFont="1"/>
    <xf numFmtId="43" fontId="5" fillId="0" borderId="29" xfId="4" applyNumberFormat="1" applyFont="1" applyFill="1" applyBorder="1" applyAlignment="1" applyProtection="1">
      <alignment horizontal="left" vertical="center" wrapText="1"/>
    </xf>
    <xf numFmtId="169" fontId="1" fillId="0" borderId="0" xfId="0" applyNumberFormat="1" applyFont="1"/>
    <xf numFmtId="0" fontId="25" fillId="0" borderId="4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29" xfId="0" applyFont="1" applyFill="1" applyBorder="1" applyAlignment="1">
      <alignment horizontal="right" vertical="center" wrapText="1"/>
    </xf>
    <xf numFmtId="4" fontId="27" fillId="0" borderId="29" xfId="0" applyNumberFormat="1" applyFont="1" applyFill="1" applyBorder="1" applyAlignment="1" applyProtection="1">
      <alignment horizontal="left" vertical="center" wrapText="1"/>
    </xf>
    <xf numFmtId="165" fontId="5" fillId="0" borderId="4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0" fontId="1" fillId="0" borderId="0" xfId="0" applyFont="1" applyFill="1"/>
    <xf numFmtId="0" fontId="5" fillId="0" borderId="29" xfId="9" applyFont="1" applyFill="1" applyBorder="1" applyAlignment="1">
      <alignment horizontal="left" vertical="top" wrapText="1"/>
    </xf>
    <xf numFmtId="0" fontId="5" fillId="0" borderId="29" xfId="9" applyFont="1" applyFill="1" applyBorder="1" applyAlignment="1">
      <alignment horizontal="right" vertical="top" wrapText="1"/>
    </xf>
    <xf numFmtId="1" fontId="19" fillId="0" borderId="29" xfId="0" applyNumberFormat="1" applyFont="1" applyFill="1" applyBorder="1" applyAlignment="1">
      <alignment vertical="top" wrapText="1"/>
    </xf>
    <xf numFmtId="1" fontId="15" fillId="0" borderId="29" xfId="0" applyNumberFormat="1" applyFont="1" applyFill="1" applyBorder="1" applyAlignment="1">
      <alignment vertical="top" wrapText="1"/>
    </xf>
    <xf numFmtId="2" fontId="14" fillId="0" borderId="46" xfId="0" applyNumberFormat="1" applyFont="1" applyFill="1" applyBorder="1" applyAlignment="1">
      <alignment horizontal="center" vertical="center" wrapText="1"/>
    </xf>
    <xf numFmtId="0" fontId="5" fillId="0" borderId="29" xfId="9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right" wrapText="1"/>
    </xf>
    <xf numFmtId="0" fontId="1" fillId="0" borderId="40" xfId="0" applyFont="1" applyBorder="1" applyAlignment="1">
      <alignment vertical="center" wrapText="1"/>
    </xf>
    <xf numFmtId="0" fontId="24" fillId="0" borderId="4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4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5" fontId="1" fillId="0" borderId="29" xfId="0" applyNumberFormat="1" applyFont="1" applyBorder="1" applyAlignment="1">
      <alignment horizontal="left" vertical="top" wrapText="1"/>
    </xf>
    <xf numFmtId="165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left" vertical="top" wrapText="1"/>
    </xf>
    <xf numFmtId="165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41" xfId="0" applyNumberFormat="1" applyFont="1" applyBorder="1" applyAlignment="1">
      <alignment horizontal="left"/>
    </xf>
    <xf numFmtId="165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5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6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5" fontId="1" fillId="0" borderId="0" xfId="0" applyNumberFormat="1" applyFont="1" applyAlignment="1">
      <alignment horizontal="center" vertical="center"/>
    </xf>
    <xf numFmtId="166" fontId="1" fillId="0" borderId="39" xfId="0" applyNumberFormat="1" applyFont="1" applyBorder="1" applyAlignment="1">
      <alignment horizontal="left" wrapText="1"/>
    </xf>
  </cellXfs>
  <cellStyles count="15">
    <cellStyle name="Comma" xfId="4" builtinId="3"/>
    <cellStyle name="Excel_BuiltIn_Bad" xfId="14" xr:uid="{00000000-0005-0000-0000-000001000000}"/>
    <cellStyle name="Excel_BuiltIn_Good 1" xfId="10" xr:uid="{00000000-0005-0000-0000-000002000000}"/>
    <cellStyle name="Normal" xfId="0" builtinId="0"/>
    <cellStyle name="Normal 12" xfId="7" xr:uid="{00000000-0005-0000-0000-000004000000}"/>
    <cellStyle name="Normal 2" xfId="2" xr:uid="{00000000-0005-0000-0000-000005000000}"/>
    <cellStyle name="Normal 2 4" xfId="5" xr:uid="{00000000-0005-0000-0000-000006000000}"/>
    <cellStyle name="Normal_9908m" xfId="13" xr:uid="{00000000-0005-0000-0000-000007000000}"/>
    <cellStyle name="Normal_Būvd" xfId="9" xr:uid="{00000000-0005-0000-0000-000008000000}"/>
    <cellStyle name="Normal_Sheet1" xfId="12" xr:uid="{00000000-0005-0000-0000-000009000000}"/>
    <cellStyle name="Normal_Sheet2" xfId="8" xr:uid="{00000000-0005-0000-0000-00000A000000}"/>
    <cellStyle name="Parastais 2" xfId="11" xr:uid="{00000000-0005-0000-0000-00000C000000}"/>
    <cellStyle name="Style 1" xfId="6" xr:uid="{00000000-0005-0000-0000-00000D000000}"/>
    <cellStyle name="Обычный_33. OZOLNIEKU NOVADA DOME_OZO SKOLA_TELPU, GAITENU, KAPNU TELPU REMONTS_TAME_VADIMS_2011_02_25_melnraksts" xfId="1" xr:uid="{00000000-0005-0000-0000-00000E000000}"/>
    <cellStyle name="Обычный_saulkrasti_tame" xfId="3" xr:uid="{00000000-0005-0000-0000-00000F000000}"/>
  </cellStyles>
  <dxfs count="160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47</xdr:row>
      <xdr:rowOff>238125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59</xdr:row>
      <xdr:rowOff>0</xdr:rowOff>
    </xdr:from>
    <xdr:to>
      <xdr:col>2</xdr:col>
      <xdr:colOff>861060</xdr:colOff>
      <xdr:row>61</xdr:row>
      <xdr:rowOff>21771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49</xdr:row>
      <xdr:rowOff>238124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85</xdr:row>
      <xdr:rowOff>0</xdr:rowOff>
    </xdr:from>
    <xdr:to>
      <xdr:col>2</xdr:col>
      <xdr:colOff>861060</xdr:colOff>
      <xdr:row>86</xdr:row>
      <xdr:rowOff>1905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72</xdr:row>
      <xdr:rowOff>0</xdr:rowOff>
    </xdr:from>
    <xdr:to>
      <xdr:col>2</xdr:col>
      <xdr:colOff>861060</xdr:colOff>
      <xdr:row>79</xdr:row>
      <xdr:rowOff>1890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861060</xdr:colOff>
      <xdr:row>55</xdr:row>
      <xdr:rowOff>0</xdr:rowOff>
    </xdr:from>
    <xdr:ext cx="0" cy="243839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1699260" y="9707880"/>
          <a:ext cx="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91440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177165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215265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169545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1546860</xdr:colOff>
      <xdr:row>39</xdr:row>
      <xdr:rowOff>152400</xdr:rowOff>
    </xdr:from>
    <xdr:to>
      <xdr:col>2</xdr:col>
      <xdr:colOff>1546860</xdr:colOff>
      <xdr:row>43</xdr:row>
      <xdr:rowOff>144780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2788920" y="975360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34</xdr:row>
      <xdr:rowOff>0</xdr:rowOff>
    </xdr:from>
    <xdr:to>
      <xdr:col>2</xdr:col>
      <xdr:colOff>861060</xdr:colOff>
      <xdr:row>38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39</xdr:row>
      <xdr:rowOff>0</xdr:rowOff>
    </xdr:from>
    <xdr:to>
      <xdr:col>2</xdr:col>
      <xdr:colOff>861060</xdr:colOff>
      <xdr:row>41</xdr:row>
      <xdr:rowOff>129540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1"/>
  <sheetViews>
    <sheetView workbookViewId="0">
      <selection activeCell="B35" sqref="B35"/>
    </sheetView>
  </sheetViews>
  <sheetFormatPr defaultRowHeight="11.25" x14ac:dyDescent="0.2"/>
  <cols>
    <col min="1" max="1" width="16.85546875" style="1" customWidth="1"/>
    <col min="2" max="2" width="43.285156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18" t="s">
        <v>1</v>
      </c>
      <c r="C4" s="218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19" t="s">
        <v>3</v>
      </c>
      <c r="C8" s="219"/>
    </row>
    <row r="11" spans="1:3" x14ac:dyDescent="0.2">
      <c r="B11" s="2" t="s">
        <v>4</v>
      </c>
    </row>
    <row r="12" spans="1:3" x14ac:dyDescent="0.2">
      <c r="B12" s="80" t="s">
        <v>52</v>
      </c>
    </row>
    <row r="13" spans="1:3" x14ac:dyDescent="0.2">
      <c r="A13" s="4" t="s">
        <v>5</v>
      </c>
      <c r="B13" s="75" t="s">
        <v>55</v>
      </c>
      <c r="C13" s="75"/>
    </row>
    <row r="14" spans="1:3" x14ac:dyDescent="0.2">
      <c r="A14" s="4" t="s">
        <v>6</v>
      </c>
      <c r="B14" s="75" t="s">
        <v>56</v>
      </c>
      <c r="C14" s="75"/>
    </row>
    <row r="15" spans="1:3" x14ac:dyDescent="0.2">
      <c r="A15" s="4" t="s">
        <v>7</v>
      </c>
      <c r="B15" s="74" t="s">
        <v>57</v>
      </c>
      <c r="C15" s="74"/>
    </row>
    <row r="16" spans="1:3" x14ac:dyDescent="0.2">
      <c r="A16" s="4" t="s">
        <v>8</v>
      </c>
      <c r="B16" s="73"/>
      <c r="C16" s="73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77">
        <v>1</v>
      </c>
      <c r="B19" s="89" t="s">
        <v>58</v>
      </c>
      <c r="C19" s="8">
        <f>'Kops a'!E26</f>
        <v>0</v>
      </c>
    </row>
    <row r="20" spans="1:3" ht="12" thickBot="1" x14ac:dyDescent="0.25">
      <c r="A20" s="78"/>
      <c r="B20" s="79"/>
      <c r="C20" s="9"/>
    </row>
    <row r="21" spans="1:3" ht="12" thickBot="1" x14ac:dyDescent="0.25">
      <c r="A21" s="10"/>
      <c r="B21" s="11" t="s">
        <v>12</v>
      </c>
      <c r="C21" s="12">
        <f>SUM(C19:C20)</f>
        <v>0</v>
      </c>
    </row>
    <row r="22" spans="1:3" ht="12" thickBot="1" x14ac:dyDescent="0.25">
      <c r="B22" s="13"/>
      <c r="C22" s="14"/>
    </row>
    <row r="23" spans="1:3" ht="12" thickBot="1" x14ac:dyDescent="0.25">
      <c r="A23" s="220" t="s">
        <v>13</v>
      </c>
      <c r="B23" s="221"/>
      <c r="C23" s="15">
        <f>ROUND(C21*21%,2)</f>
        <v>0</v>
      </c>
    </row>
    <row r="26" spans="1:3" x14ac:dyDescent="0.2">
      <c r="A26" s="1" t="s">
        <v>14</v>
      </c>
      <c r="B26" s="222"/>
      <c r="C26" s="222"/>
    </row>
    <row r="27" spans="1:3" x14ac:dyDescent="0.2">
      <c r="B27" s="217" t="s">
        <v>15</v>
      </c>
      <c r="C27" s="217"/>
    </row>
    <row r="29" spans="1:3" x14ac:dyDescent="0.2">
      <c r="A29" s="1" t="s">
        <v>53</v>
      </c>
      <c r="B29" s="16"/>
      <c r="C29" s="16"/>
    </row>
    <row r="30" spans="1:3" x14ac:dyDescent="0.2">
      <c r="A30" s="16"/>
      <c r="B30" s="16"/>
      <c r="C30" s="16"/>
    </row>
    <row r="31" spans="1:3" x14ac:dyDescent="0.2">
      <c r="A31" s="1" t="s">
        <v>346</v>
      </c>
    </row>
  </sheetData>
  <mergeCells count="5">
    <mergeCell ref="B27:C27"/>
    <mergeCell ref="B4:C4"/>
    <mergeCell ref="B8:C8"/>
    <mergeCell ref="A23:B23"/>
    <mergeCell ref="B26:C26"/>
  </mergeCells>
  <conditionalFormatting sqref="C19 C21 C23">
    <cfRule type="cellIs" dxfId="159" priority="9" operator="equal">
      <formula>0</formula>
    </cfRule>
  </conditionalFormatting>
  <conditionalFormatting sqref="B13:B16">
    <cfRule type="cellIs" dxfId="158" priority="8" operator="equal">
      <formula>0</formula>
    </cfRule>
  </conditionalFormatting>
  <conditionalFormatting sqref="B19">
    <cfRule type="cellIs" dxfId="157" priority="7" operator="equal">
      <formula>0</formula>
    </cfRule>
  </conditionalFormatting>
  <conditionalFormatting sqref="B29">
    <cfRule type="cellIs" dxfId="156" priority="5" operator="equal">
      <formula>0</formula>
    </cfRule>
  </conditionalFormatting>
  <conditionalFormatting sqref="B26:C26">
    <cfRule type="cellIs" dxfId="155" priority="3" operator="equal">
      <formula>0</formula>
    </cfRule>
  </conditionalFormatting>
  <conditionalFormatting sqref="A19">
    <cfRule type="cellIs" dxfId="154" priority="2" operator="equal">
      <formula>0</formula>
    </cfRule>
  </conditionalFormatting>
  <conditionalFormatting sqref="A31">
    <cfRule type="containsText" dxfId="153" priority="1" operator="containsText" text="Tāme sastādīta 20__. gada __. _________">
      <formula>NOT(ISERROR(SEARCH("Tāme sastādīta 20__. gada __. _________",A31)))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9"/>
  <sheetViews>
    <sheetView workbookViewId="0">
      <selection activeCell="A23" sqref="A22:D23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219"/>
      <c r="H1" s="219"/>
      <c r="I1" s="219"/>
    </row>
    <row r="2" spans="1:9" x14ac:dyDescent="0.2">
      <c r="A2" s="259" t="s">
        <v>16</v>
      </c>
      <c r="B2" s="259"/>
      <c r="C2" s="259"/>
      <c r="D2" s="259"/>
      <c r="E2" s="259"/>
      <c r="F2" s="259"/>
      <c r="G2" s="259"/>
      <c r="H2" s="259"/>
      <c r="I2" s="259"/>
    </row>
    <row r="3" spans="1:9" x14ac:dyDescent="0.2">
      <c r="A3" s="2"/>
      <c r="B3" s="2"/>
      <c r="C3" s="2"/>
      <c r="D3" s="2"/>
      <c r="E3" s="2" t="s">
        <v>55</v>
      </c>
      <c r="F3" s="2"/>
      <c r="G3" s="2"/>
      <c r="H3" s="2"/>
      <c r="I3" s="2"/>
    </row>
    <row r="4" spans="1:9" x14ac:dyDescent="0.2">
      <c r="A4" s="2"/>
      <c r="B4" s="2"/>
      <c r="C4" s="260" t="s">
        <v>17</v>
      </c>
      <c r="D4" s="260"/>
      <c r="E4" s="260"/>
      <c r="F4" s="260"/>
      <c r="G4" s="260"/>
      <c r="H4" s="260"/>
      <c r="I4" s="260"/>
    </row>
    <row r="5" spans="1:9" ht="11.25" customHeight="1" x14ac:dyDescent="0.2">
      <c r="A5" s="81"/>
      <c r="B5" s="81"/>
      <c r="C5" s="262" t="s">
        <v>52</v>
      </c>
      <c r="D5" s="262"/>
      <c r="E5" s="262"/>
      <c r="F5" s="262"/>
      <c r="G5" s="262"/>
      <c r="H5" s="262"/>
      <c r="I5" s="262"/>
    </row>
    <row r="6" spans="1:9" x14ac:dyDescent="0.2">
      <c r="A6" s="258" t="s">
        <v>18</v>
      </c>
      <c r="B6" s="258"/>
      <c r="C6" s="258"/>
      <c r="D6" s="261" t="str">
        <f>'Kopt a'!B13</f>
        <v>Daudzdzīvokļu dzīvojamās mājas atjaunošana</v>
      </c>
      <c r="E6" s="261"/>
      <c r="F6" s="261"/>
      <c r="G6" s="261"/>
      <c r="H6" s="261"/>
      <c r="I6" s="261"/>
    </row>
    <row r="7" spans="1:9" x14ac:dyDescent="0.2">
      <c r="A7" s="258" t="s">
        <v>6</v>
      </c>
      <c r="B7" s="258"/>
      <c r="C7" s="258"/>
      <c r="D7" s="254" t="str">
        <f>'Kopt a'!B14</f>
        <v>Daudzdzīvokļu dzīvojamā māja</v>
      </c>
      <c r="E7" s="254"/>
      <c r="F7" s="254"/>
      <c r="G7" s="254"/>
      <c r="H7" s="254"/>
      <c r="I7" s="254"/>
    </row>
    <row r="8" spans="1:9" x14ac:dyDescent="0.2">
      <c r="A8" s="253" t="s">
        <v>19</v>
      </c>
      <c r="B8" s="253"/>
      <c r="C8" s="253"/>
      <c r="D8" s="254" t="str">
        <f>'Kopt a'!B15</f>
        <v>Metālistu iela 7, Rēzekne</v>
      </c>
      <c r="E8" s="254"/>
      <c r="F8" s="254"/>
      <c r="G8" s="254"/>
      <c r="H8" s="254"/>
      <c r="I8" s="254"/>
    </row>
    <row r="9" spans="1:9" x14ac:dyDescent="0.2">
      <c r="A9" s="253" t="s">
        <v>20</v>
      </c>
      <c r="B9" s="253"/>
      <c r="C9" s="253"/>
      <c r="D9" s="254">
        <f>'Kopt a'!B16</f>
        <v>0</v>
      </c>
      <c r="E9" s="254"/>
      <c r="F9" s="254"/>
      <c r="G9" s="254"/>
      <c r="H9" s="254"/>
      <c r="I9" s="254"/>
    </row>
    <row r="10" spans="1:9" x14ac:dyDescent="0.2">
      <c r="C10" s="4" t="s">
        <v>21</v>
      </c>
      <c r="D10" s="255">
        <f>E26</f>
        <v>0</v>
      </c>
      <c r="E10" s="255"/>
      <c r="F10" s="76"/>
      <c r="G10" s="76"/>
      <c r="H10" s="76"/>
      <c r="I10" s="76"/>
    </row>
    <row r="11" spans="1:9" x14ac:dyDescent="0.2">
      <c r="C11" s="4" t="s">
        <v>22</v>
      </c>
      <c r="D11" s="255">
        <f>I22</f>
        <v>0</v>
      </c>
      <c r="E11" s="255"/>
      <c r="F11" s="76"/>
      <c r="G11" s="76"/>
      <c r="H11" s="76"/>
      <c r="I11" s="76"/>
    </row>
    <row r="12" spans="1:9" ht="12" thickBot="1" x14ac:dyDescent="0.25">
      <c r="F12" s="17"/>
      <c r="G12" s="17"/>
      <c r="H12" s="17"/>
      <c r="I12" s="17"/>
    </row>
    <row r="13" spans="1:9" x14ac:dyDescent="0.2">
      <c r="A13" s="239" t="s">
        <v>23</v>
      </c>
      <c r="B13" s="241" t="s">
        <v>24</v>
      </c>
      <c r="C13" s="243" t="s">
        <v>25</v>
      </c>
      <c r="D13" s="244"/>
      <c r="E13" s="256" t="s">
        <v>26</v>
      </c>
      <c r="F13" s="249" t="s">
        <v>27</v>
      </c>
      <c r="G13" s="250"/>
      <c r="H13" s="250"/>
      <c r="I13" s="251" t="s">
        <v>28</v>
      </c>
    </row>
    <row r="14" spans="1:9" ht="23.25" thickBot="1" x14ac:dyDescent="0.25">
      <c r="A14" s="240"/>
      <c r="B14" s="242"/>
      <c r="C14" s="245"/>
      <c r="D14" s="246"/>
      <c r="E14" s="257"/>
      <c r="F14" s="18" t="s">
        <v>29</v>
      </c>
      <c r="G14" s="19" t="s">
        <v>30</v>
      </c>
      <c r="H14" s="19" t="s">
        <v>31</v>
      </c>
      <c r="I14" s="252"/>
    </row>
    <row r="15" spans="1:9" x14ac:dyDescent="0.2">
      <c r="A15" s="71">
        <v>1</v>
      </c>
      <c r="B15" s="23" t="str">
        <f>IF(A15=0,0,CONCATENATE("Lt-",A15))</f>
        <v>Lt-1</v>
      </c>
      <c r="C15" s="247" t="s">
        <v>59</v>
      </c>
      <c r="D15" s="248"/>
      <c r="E15" s="55">
        <f>'1a'!P25</f>
        <v>0</v>
      </c>
      <c r="F15" s="50">
        <f>'1a'!M25</f>
        <v>0</v>
      </c>
      <c r="G15" s="51">
        <f>'1a'!N25</f>
        <v>0</v>
      </c>
      <c r="H15" s="51">
        <f>'1a'!O25</f>
        <v>0</v>
      </c>
      <c r="I15" s="52">
        <f>'1a'!L25</f>
        <v>0</v>
      </c>
    </row>
    <row r="16" spans="1:9" x14ac:dyDescent="0.2">
      <c r="A16" s="72">
        <v>2</v>
      </c>
      <c r="B16" s="24" t="str">
        <f>IF(A16=0,0,CONCATENATE("Lt-",A16))</f>
        <v>Lt-2</v>
      </c>
      <c r="C16" s="237" t="s">
        <v>60</v>
      </c>
      <c r="D16" s="238"/>
      <c r="E16" s="56">
        <f>'2a'!P54</f>
        <v>0</v>
      </c>
      <c r="F16" s="44">
        <f>'2a'!M54</f>
        <v>0</v>
      </c>
      <c r="G16" s="53">
        <f>'2a'!N54</f>
        <v>0</v>
      </c>
      <c r="H16" s="53">
        <f>'2a'!O54</f>
        <v>0</v>
      </c>
      <c r="I16" s="54">
        <f>'2a'!L54</f>
        <v>0</v>
      </c>
    </row>
    <row r="17" spans="1:9" x14ac:dyDescent="0.2">
      <c r="A17" s="72">
        <v>3</v>
      </c>
      <c r="B17" s="24" t="str">
        <f t="shared" ref="B17:B21" si="0">IF(A17=0,0,CONCATENATE("Lt-",A17))</f>
        <v>Lt-3</v>
      </c>
      <c r="C17" s="237" t="s">
        <v>61</v>
      </c>
      <c r="D17" s="238"/>
      <c r="E17" s="57">
        <f>'3a'!P22</f>
        <v>0</v>
      </c>
      <c r="F17" s="44">
        <f>'3a'!M22</f>
        <v>0</v>
      </c>
      <c r="G17" s="53">
        <f>'3a'!N22</f>
        <v>0</v>
      </c>
      <c r="H17" s="53">
        <f>'3a'!O22</f>
        <v>0</v>
      </c>
      <c r="I17" s="54">
        <f>'3a'!L22</f>
        <v>0</v>
      </c>
    </row>
    <row r="18" spans="1:9" ht="11.25" customHeight="1" x14ac:dyDescent="0.2">
      <c r="A18" s="72">
        <v>4</v>
      </c>
      <c r="B18" s="24" t="str">
        <f t="shared" si="0"/>
        <v>Lt-4</v>
      </c>
      <c r="C18" s="237" t="s">
        <v>62</v>
      </c>
      <c r="D18" s="238"/>
      <c r="E18" s="57">
        <f>'4a'!P110</f>
        <v>0</v>
      </c>
      <c r="F18" s="44">
        <f>'4a'!M110</f>
        <v>0</v>
      </c>
      <c r="G18" s="53">
        <f>'4a'!N110</f>
        <v>0</v>
      </c>
      <c r="H18" s="53">
        <f>'4a'!O110</f>
        <v>0</v>
      </c>
      <c r="I18" s="54">
        <f>'4a'!L110</f>
        <v>0</v>
      </c>
    </row>
    <row r="19" spans="1:9" x14ac:dyDescent="0.2">
      <c r="A19" s="72">
        <v>5</v>
      </c>
      <c r="B19" s="24" t="str">
        <f t="shared" si="0"/>
        <v>Lt-5</v>
      </c>
      <c r="C19" s="237" t="s">
        <v>63</v>
      </c>
      <c r="D19" s="238"/>
      <c r="E19" s="57">
        <f>'5a'!P71</f>
        <v>0</v>
      </c>
      <c r="F19" s="44">
        <f>'5a'!M71</f>
        <v>0</v>
      </c>
      <c r="G19" s="53">
        <f>'5a'!N71</f>
        <v>0</v>
      </c>
      <c r="H19" s="53">
        <f>'5a'!O71</f>
        <v>0</v>
      </c>
      <c r="I19" s="54">
        <f>'5a'!L71</f>
        <v>0</v>
      </c>
    </row>
    <row r="20" spans="1:9" x14ac:dyDescent="0.2">
      <c r="A20" s="72">
        <v>6</v>
      </c>
      <c r="B20" s="24" t="str">
        <f t="shared" si="0"/>
        <v>Lt-6</v>
      </c>
      <c r="C20" s="237" t="s">
        <v>64</v>
      </c>
      <c r="D20" s="238"/>
      <c r="E20" s="57">
        <f>'6a'!P53</f>
        <v>0</v>
      </c>
      <c r="F20" s="44">
        <f>'6a'!M53</f>
        <v>0</v>
      </c>
      <c r="G20" s="53">
        <f>'6a'!N53</f>
        <v>0</v>
      </c>
      <c r="H20" s="53">
        <f>'6a'!O53</f>
        <v>0</v>
      </c>
      <c r="I20" s="54">
        <f>'6a'!L53</f>
        <v>0</v>
      </c>
    </row>
    <row r="21" spans="1:9" ht="12" thickBot="1" x14ac:dyDescent="0.25">
      <c r="A21" s="72">
        <v>7</v>
      </c>
      <c r="B21" s="24" t="str">
        <f t="shared" si="0"/>
        <v>Lt-7</v>
      </c>
      <c r="C21" s="237" t="s">
        <v>65</v>
      </c>
      <c r="D21" s="238"/>
      <c r="E21" s="57">
        <f>'7a'!P51</f>
        <v>0</v>
      </c>
      <c r="F21" s="44">
        <f>'7a'!M51</f>
        <v>0</v>
      </c>
      <c r="G21" s="53">
        <f>'7a'!N51</f>
        <v>0</v>
      </c>
      <c r="H21" s="53">
        <f>'7a'!O51</f>
        <v>0</v>
      </c>
      <c r="I21" s="54">
        <f>'7a'!L51</f>
        <v>0</v>
      </c>
    </row>
    <row r="22" spans="1:9" ht="12" thickBot="1" x14ac:dyDescent="0.25">
      <c r="A22" s="223" t="s">
        <v>32</v>
      </c>
      <c r="B22" s="224"/>
      <c r="C22" s="224"/>
      <c r="D22" s="224"/>
      <c r="E22" s="39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9">
        <f>SUM(I15:I21)</f>
        <v>0</v>
      </c>
    </row>
    <row r="23" spans="1:9" x14ac:dyDescent="0.2">
      <c r="A23" s="225" t="s">
        <v>33</v>
      </c>
      <c r="B23" s="226"/>
      <c r="C23" s="227"/>
      <c r="D23" s="68">
        <v>0.15</v>
      </c>
      <c r="E23" s="40">
        <f>ROUND(E22*$D23,2)</f>
        <v>0</v>
      </c>
      <c r="F23" s="41"/>
      <c r="G23" s="41"/>
      <c r="H23" s="41"/>
      <c r="I23" s="41"/>
    </row>
    <row r="24" spans="1:9" x14ac:dyDescent="0.2">
      <c r="A24" s="228" t="s">
        <v>34</v>
      </c>
      <c r="B24" s="229"/>
      <c r="C24" s="230"/>
      <c r="D24" s="69">
        <v>0.04</v>
      </c>
      <c r="E24" s="42">
        <f>ROUND(E23*$D24,2)</f>
        <v>0</v>
      </c>
      <c r="F24" s="41"/>
      <c r="G24" s="41"/>
      <c r="H24" s="41"/>
      <c r="I24" s="41"/>
    </row>
    <row r="25" spans="1:9" x14ac:dyDescent="0.2">
      <c r="A25" s="231" t="s">
        <v>35</v>
      </c>
      <c r="B25" s="232"/>
      <c r="C25" s="233"/>
      <c r="D25" s="70">
        <v>0.08</v>
      </c>
      <c r="E25" s="42">
        <f>ROUND(E22*$D25,2)</f>
        <v>0</v>
      </c>
      <c r="F25" s="41"/>
      <c r="G25" s="41"/>
      <c r="H25" s="41"/>
      <c r="I25" s="41"/>
    </row>
    <row r="26" spans="1:9" ht="12" thickBot="1" x14ac:dyDescent="0.25">
      <c r="A26" s="234" t="s">
        <v>36</v>
      </c>
      <c r="B26" s="235"/>
      <c r="C26" s="236"/>
      <c r="D26" s="21"/>
      <c r="E26" s="43">
        <f>SUM(E22:E25)-E24</f>
        <v>0</v>
      </c>
      <c r="F26" s="41"/>
      <c r="G26" s="41"/>
      <c r="H26" s="41"/>
      <c r="I26" s="41"/>
    </row>
    <row r="27" spans="1:9" x14ac:dyDescent="0.2">
      <c r="G27" s="20"/>
    </row>
    <row r="28" spans="1:9" x14ac:dyDescent="0.2">
      <c r="C28" s="16"/>
      <c r="D28" s="16"/>
      <c r="E28" s="16"/>
      <c r="F28" s="22"/>
      <c r="G28" s="22"/>
      <c r="H28" s="22"/>
      <c r="I28" s="22"/>
    </row>
    <row r="31" spans="1:9" x14ac:dyDescent="0.2">
      <c r="A31" s="1" t="s">
        <v>14</v>
      </c>
      <c r="B31" s="16"/>
      <c r="C31" s="222"/>
      <c r="D31" s="222"/>
      <c r="E31" s="222"/>
      <c r="F31" s="222"/>
      <c r="G31" s="222"/>
      <c r="H31" s="222"/>
    </row>
    <row r="32" spans="1:9" x14ac:dyDescent="0.2">
      <c r="A32" s="16"/>
      <c r="B32" s="16"/>
      <c r="C32" s="217" t="s">
        <v>15</v>
      </c>
      <c r="D32" s="217"/>
      <c r="E32" s="217"/>
      <c r="F32" s="217"/>
      <c r="G32" s="217"/>
      <c r="H32" s="217"/>
    </row>
    <row r="33" spans="1:8" x14ac:dyDescent="0.2">
      <c r="A33" s="16"/>
      <c r="B33" s="16"/>
      <c r="C33" s="16"/>
      <c r="D33" s="16"/>
      <c r="E33" s="16"/>
      <c r="F33" s="16"/>
      <c r="G33" s="16"/>
      <c r="H33" s="16"/>
    </row>
    <row r="34" spans="1:8" x14ac:dyDescent="0.2">
      <c r="A34" s="82" t="str">
        <f>'Kopt a'!A31</f>
        <v>Tāme sastādīta 20__. gada __.____________</v>
      </c>
      <c r="B34" s="83"/>
      <c r="C34" s="83"/>
      <c r="D34" s="83"/>
      <c r="F34" s="16"/>
      <c r="G34" s="16"/>
      <c r="H34" s="16"/>
    </row>
    <row r="35" spans="1:8" x14ac:dyDescent="0.2">
      <c r="A35" s="16"/>
      <c r="B35" s="16"/>
      <c r="C35" s="16"/>
      <c r="D35" s="16"/>
      <c r="E35" s="16"/>
      <c r="F35" s="16"/>
      <c r="G35" s="16"/>
      <c r="H35" s="16"/>
    </row>
    <row r="36" spans="1:8" x14ac:dyDescent="0.2">
      <c r="A36" s="1" t="s">
        <v>37</v>
      </c>
      <c r="B36" s="16"/>
      <c r="C36" s="222"/>
      <c r="D36" s="222"/>
      <c r="E36" s="222"/>
      <c r="F36" s="222"/>
      <c r="G36" s="222"/>
      <c r="H36" s="222"/>
    </row>
    <row r="37" spans="1:8" x14ac:dyDescent="0.2">
      <c r="A37" s="16"/>
      <c r="B37" s="16"/>
      <c r="C37" s="217" t="s">
        <v>15</v>
      </c>
      <c r="D37" s="217"/>
      <c r="E37" s="217"/>
      <c r="F37" s="217"/>
      <c r="G37" s="217"/>
      <c r="H37" s="217"/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  <row r="39" spans="1:8" x14ac:dyDescent="0.2">
      <c r="A39" s="82" t="s">
        <v>53</v>
      </c>
      <c r="B39" s="83"/>
      <c r="C39" s="88"/>
      <c r="D39" s="83"/>
      <c r="F39" s="16"/>
      <c r="G39" s="16"/>
      <c r="H39" s="16"/>
    </row>
    <row r="49" spans="5:9" x14ac:dyDescent="0.2">
      <c r="E49" s="20"/>
      <c r="F49" s="20"/>
      <c r="G49" s="20"/>
      <c r="H49" s="20"/>
      <c r="I49" s="20"/>
    </row>
  </sheetData>
  <mergeCells count="36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C20:D20"/>
    <mergeCell ref="A13:A14"/>
    <mergeCell ref="B13:B14"/>
    <mergeCell ref="C13:D14"/>
    <mergeCell ref="C19:D19"/>
    <mergeCell ref="C15:D15"/>
    <mergeCell ref="C16:D16"/>
    <mergeCell ref="C17:D17"/>
    <mergeCell ref="C18:D18"/>
    <mergeCell ref="C21:D21"/>
    <mergeCell ref="C31:H31"/>
    <mergeCell ref="C32:H32"/>
    <mergeCell ref="C36:H36"/>
    <mergeCell ref="C37:H37"/>
    <mergeCell ref="A22:D22"/>
    <mergeCell ref="A23:C23"/>
    <mergeCell ref="A24:C24"/>
    <mergeCell ref="A25:C25"/>
    <mergeCell ref="A26:C26"/>
  </mergeCells>
  <conditionalFormatting sqref="E22:I22">
    <cfRule type="cellIs" dxfId="152" priority="19" operator="equal">
      <formula>0</formula>
    </cfRule>
  </conditionalFormatting>
  <conditionalFormatting sqref="D10:E11">
    <cfRule type="cellIs" dxfId="151" priority="18" operator="equal">
      <formula>0</formula>
    </cfRule>
  </conditionalFormatting>
  <conditionalFormatting sqref="E15 C15:D21 E23:E26 I15:I21">
    <cfRule type="cellIs" dxfId="150" priority="16" operator="equal">
      <formula>0</formula>
    </cfRule>
  </conditionalFormatting>
  <conditionalFormatting sqref="D23:D25">
    <cfRule type="cellIs" dxfId="149" priority="14" operator="equal">
      <formula>0</formula>
    </cfRule>
  </conditionalFormatting>
  <conditionalFormatting sqref="C36:H36">
    <cfRule type="cellIs" dxfId="148" priority="11" operator="equal">
      <formula>0</formula>
    </cfRule>
  </conditionalFormatting>
  <conditionalFormatting sqref="C31:H31">
    <cfRule type="cellIs" dxfId="147" priority="10" operator="equal">
      <formula>0</formula>
    </cfRule>
  </conditionalFormatting>
  <conditionalFormatting sqref="E15:E21">
    <cfRule type="cellIs" dxfId="146" priority="8" operator="equal">
      <formula>0</formula>
    </cfRule>
  </conditionalFormatting>
  <conditionalFormatting sqref="F15:I21">
    <cfRule type="cellIs" dxfId="145" priority="7" operator="equal">
      <formula>0</formula>
    </cfRule>
  </conditionalFormatting>
  <conditionalFormatting sqref="D6:I9">
    <cfRule type="cellIs" dxfId="144" priority="6" operator="equal">
      <formula>0</formula>
    </cfRule>
  </conditionalFormatting>
  <conditionalFormatting sqref="C39">
    <cfRule type="cellIs" dxfId="143" priority="4" operator="equal">
      <formula>0</formula>
    </cfRule>
  </conditionalFormatting>
  <conditionalFormatting sqref="B15:B21">
    <cfRule type="cellIs" dxfId="142" priority="3" operator="equal">
      <formula>0</formula>
    </cfRule>
  </conditionalFormatting>
  <conditionalFormatting sqref="A15:A21">
    <cfRule type="cellIs" dxfId="141" priority="1" operator="equal">
      <formula>0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P37"/>
  <sheetViews>
    <sheetView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8.140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6.42578125" style="1" customWidth="1"/>
    <col min="7" max="7" width="5.85546875" style="1" customWidth="1"/>
    <col min="8" max="9" width="6.7109375" style="1" customWidth="1"/>
    <col min="10" max="10" width="7.570312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a'!A15</f>
        <v>1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69" t="s">
        <v>66</v>
      </c>
      <c r="D2" s="269"/>
      <c r="E2" s="269"/>
      <c r="F2" s="269"/>
      <c r="G2" s="269"/>
      <c r="H2" s="269"/>
      <c r="I2" s="269"/>
      <c r="J2" s="28"/>
    </row>
    <row r="3" spans="1:16" x14ac:dyDescent="0.2">
      <c r="A3" s="29"/>
      <c r="B3" s="29"/>
      <c r="C3" s="260" t="s">
        <v>17</v>
      </c>
      <c r="D3" s="260"/>
      <c r="E3" s="260"/>
      <c r="F3" s="260"/>
      <c r="G3" s="260"/>
      <c r="H3" s="260"/>
      <c r="I3" s="260"/>
      <c r="J3" s="29"/>
    </row>
    <row r="4" spans="1:16" x14ac:dyDescent="0.2">
      <c r="A4" s="29"/>
      <c r="B4" s="29"/>
      <c r="C4" s="270" t="s">
        <v>52</v>
      </c>
      <c r="D4" s="270"/>
      <c r="E4" s="270"/>
      <c r="F4" s="270"/>
      <c r="G4" s="270"/>
      <c r="H4" s="270"/>
      <c r="I4" s="270"/>
      <c r="J4" s="29"/>
    </row>
    <row r="5" spans="1:16" ht="11.25" customHeight="1" x14ac:dyDescent="0.2">
      <c r="A5" s="22"/>
      <c r="B5" s="22"/>
      <c r="C5" s="26" t="s">
        <v>5</v>
      </c>
      <c r="D5" s="283" t="str">
        <f>'Kops a'!D6</f>
        <v>Daudzdzīvokļu dzīvojamās mājas atjaunošana</v>
      </c>
      <c r="E5" s="283"/>
      <c r="F5" s="283"/>
      <c r="G5" s="283"/>
      <c r="H5" s="283"/>
      <c r="I5" s="283"/>
      <c r="J5" s="283"/>
      <c r="K5" s="283"/>
      <c r="L5" s="28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83" t="str">
        <f>'Kops a'!D7</f>
        <v>Daudzdzīvokļu dzīvojamā māja</v>
      </c>
      <c r="E6" s="283"/>
      <c r="F6" s="283"/>
      <c r="G6" s="283"/>
      <c r="H6" s="283"/>
      <c r="I6" s="283"/>
      <c r="J6" s="283"/>
      <c r="K6" s="283"/>
      <c r="L6" s="28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83" t="str">
        <f>'Kops a'!D8</f>
        <v>Metālistu iela 7, Rēzekne</v>
      </c>
      <c r="E7" s="283"/>
      <c r="F7" s="283"/>
      <c r="G7" s="283"/>
      <c r="H7" s="283"/>
      <c r="I7" s="283"/>
      <c r="J7" s="283"/>
      <c r="K7" s="283"/>
      <c r="L7" s="283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83">
        <f>'Kops a'!D9</f>
        <v>0</v>
      </c>
      <c r="E8" s="283"/>
      <c r="F8" s="283"/>
      <c r="G8" s="283"/>
      <c r="H8" s="283"/>
      <c r="I8" s="283"/>
      <c r="J8" s="283"/>
      <c r="K8" s="283"/>
      <c r="L8" s="283"/>
      <c r="M8" s="16"/>
      <c r="N8" s="16"/>
      <c r="O8" s="16"/>
      <c r="P8" s="16"/>
    </row>
    <row r="9" spans="1:16" ht="11.25" customHeight="1" x14ac:dyDescent="0.2">
      <c r="A9" s="271" t="s">
        <v>347</v>
      </c>
      <c r="B9" s="271"/>
      <c r="C9" s="271"/>
      <c r="D9" s="271"/>
      <c r="E9" s="271"/>
      <c r="F9" s="271"/>
      <c r="G9" s="30"/>
      <c r="H9" s="30"/>
      <c r="I9" s="30"/>
      <c r="J9" s="275" t="s">
        <v>39</v>
      </c>
      <c r="K9" s="275"/>
      <c r="L9" s="275"/>
      <c r="M9" s="275"/>
      <c r="N9" s="282">
        <f>P25</f>
        <v>0</v>
      </c>
      <c r="O9" s="282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4" t="str">
        <f>A31</f>
        <v>Tāme sastādīta 20__. gada __.____________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39" t="s">
        <v>23</v>
      </c>
      <c r="B12" s="277" t="s">
        <v>40</v>
      </c>
      <c r="C12" s="273" t="s">
        <v>41</v>
      </c>
      <c r="D12" s="280" t="s">
        <v>42</v>
      </c>
      <c r="E12" s="263" t="s">
        <v>43</v>
      </c>
      <c r="F12" s="272" t="s">
        <v>44</v>
      </c>
      <c r="G12" s="273"/>
      <c r="H12" s="273"/>
      <c r="I12" s="273"/>
      <c r="J12" s="273"/>
      <c r="K12" s="274"/>
      <c r="L12" s="272" t="s">
        <v>45</v>
      </c>
      <c r="M12" s="273"/>
      <c r="N12" s="273"/>
      <c r="O12" s="273"/>
      <c r="P12" s="274"/>
    </row>
    <row r="13" spans="1:16" ht="126.75" customHeight="1" thickBot="1" x14ac:dyDescent="0.25">
      <c r="A13" s="276"/>
      <c r="B13" s="278"/>
      <c r="C13" s="279"/>
      <c r="D13" s="281"/>
      <c r="E13" s="26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ht="12.75" x14ac:dyDescent="0.2">
      <c r="A14" s="91">
        <v>1</v>
      </c>
      <c r="B14" s="59" t="s">
        <v>296</v>
      </c>
      <c r="C14" s="156" t="s">
        <v>67</v>
      </c>
      <c r="D14" s="157" t="s">
        <v>78</v>
      </c>
      <c r="E14" s="158">
        <v>200</v>
      </c>
      <c r="F14" s="94"/>
      <c r="G14" s="92"/>
      <c r="H14" s="61"/>
      <c r="I14" s="92"/>
      <c r="J14" s="92"/>
      <c r="K14" s="62"/>
      <c r="L14" s="64"/>
      <c r="M14" s="61"/>
      <c r="N14" s="61"/>
      <c r="O14" s="61"/>
      <c r="P14" s="62"/>
    </row>
    <row r="15" spans="1:16" ht="12.75" x14ac:dyDescent="0.2">
      <c r="A15" s="91">
        <v>2</v>
      </c>
      <c r="B15" s="59" t="s">
        <v>296</v>
      </c>
      <c r="C15" s="156" t="s">
        <v>68</v>
      </c>
      <c r="D15" s="157" t="s">
        <v>79</v>
      </c>
      <c r="E15" s="159">
        <v>1</v>
      </c>
      <c r="F15" s="94"/>
      <c r="G15" s="92"/>
      <c r="H15" s="45"/>
      <c r="I15" s="92"/>
      <c r="J15" s="92"/>
      <c r="K15" s="46"/>
      <c r="L15" s="47"/>
      <c r="M15" s="45"/>
      <c r="N15" s="45"/>
      <c r="O15" s="45"/>
      <c r="P15" s="46"/>
    </row>
    <row r="16" spans="1:16" ht="22.5" x14ac:dyDescent="0.2">
      <c r="A16" s="91">
        <v>3</v>
      </c>
      <c r="B16" s="59" t="s">
        <v>296</v>
      </c>
      <c r="C16" s="127" t="s">
        <v>69</v>
      </c>
      <c r="D16" s="160" t="s">
        <v>79</v>
      </c>
      <c r="E16" s="161">
        <v>1</v>
      </c>
      <c r="F16" s="94"/>
      <c r="G16" s="92"/>
      <c r="H16" s="45"/>
      <c r="I16" s="92"/>
      <c r="J16" s="92"/>
      <c r="K16" s="46"/>
      <c r="L16" s="47"/>
      <c r="M16" s="45"/>
      <c r="N16" s="45"/>
      <c r="O16" s="45"/>
      <c r="P16" s="46"/>
    </row>
    <row r="17" spans="1:16" ht="22.5" x14ac:dyDescent="0.2">
      <c r="A17" s="91">
        <v>4</v>
      </c>
      <c r="B17" s="59" t="s">
        <v>296</v>
      </c>
      <c r="C17" s="127" t="s">
        <v>70</v>
      </c>
      <c r="D17" s="160" t="s">
        <v>79</v>
      </c>
      <c r="E17" s="161">
        <v>1</v>
      </c>
      <c r="F17" s="94"/>
      <c r="G17" s="92"/>
      <c r="H17" s="45"/>
      <c r="I17" s="92"/>
      <c r="J17" s="92"/>
      <c r="K17" s="46"/>
      <c r="L17" s="47"/>
      <c r="M17" s="45"/>
      <c r="N17" s="45"/>
      <c r="O17" s="45"/>
      <c r="P17" s="46"/>
    </row>
    <row r="18" spans="1:16" ht="22.5" x14ac:dyDescent="0.2">
      <c r="A18" s="91">
        <v>5</v>
      </c>
      <c r="B18" s="59" t="s">
        <v>296</v>
      </c>
      <c r="C18" s="127" t="s">
        <v>71</v>
      </c>
      <c r="D18" s="160" t="s">
        <v>79</v>
      </c>
      <c r="E18" s="161">
        <v>1</v>
      </c>
      <c r="F18" s="94"/>
      <c r="G18" s="92"/>
      <c r="H18" s="45"/>
      <c r="I18" s="92"/>
      <c r="J18" s="92"/>
      <c r="K18" s="46"/>
      <c r="L18" s="47"/>
      <c r="M18" s="45"/>
      <c r="N18" s="45"/>
      <c r="O18" s="45"/>
      <c r="P18" s="46"/>
    </row>
    <row r="19" spans="1:16" ht="12.75" x14ac:dyDescent="0.2">
      <c r="A19" s="91">
        <v>6</v>
      </c>
      <c r="B19" s="59" t="s">
        <v>296</v>
      </c>
      <c r="C19" s="121" t="s">
        <v>72</v>
      </c>
      <c r="D19" s="160" t="s">
        <v>79</v>
      </c>
      <c r="E19" s="161">
        <v>1</v>
      </c>
      <c r="F19" s="94"/>
      <c r="G19" s="92"/>
      <c r="H19" s="45"/>
      <c r="I19" s="92"/>
      <c r="J19" s="92"/>
      <c r="K19" s="46"/>
      <c r="L19" s="47"/>
      <c r="M19" s="45"/>
      <c r="N19" s="45"/>
      <c r="O19" s="45"/>
      <c r="P19" s="46"/>
    </row>
    <row r="20" spans="1:16" ht="12.75" x14ac:dyDescent="0.2">
      <c r="A20" s="91">
        <v>7</v>
      </c>
      <c r="B20" s="59" t="s">
        <v>296</v>
      </c>
      <c r="C20" s="121" t="s">
        <v>73</v>
      </c>
      <c r="D20" s="160" t="s">
        <v>79</v>
      </c>
      <c r="E20" s="161">
        <v>1</v>
      </c>
      <c r="F20" s="94"/>
      <c r="G20" s="92"/>
      <c r="H20" s="45"/>
      <c r="I20" s="92"/>
      <c r="J20" s="92"/>
      <c r="K20" s="46"/>
      <c r="L20" s="47"/>
      <c r="M20" s="45"/>
      <c r="N20" s="45"/>
      <c r="O20" s="45"/>
      <c r="P20" s="46"/>
    </row>
    <row r="21" spans="1:16" ht="22.5" x14ac:dyDescent="0.2">
      <c r="A21" s="91">
        <v>8</v>
      </c>
      <c r="B21" s="59" t="s">
        <v>296</v>
      </c>
      <c r="C21" s="156" t="s">
        <v>74</v>
      </c>
      <c r="D21" s="162" t="s">
        <v>80</v>
      </c>
      <c r="E21" s="163">
        <v>1</v>
      </c>
      <c r="F21" s="94"/>
      <c r="G21" s="92"/>
      <c r="H21" s="45"/>
      <c r="I21" s="92"/>
      <c r="J21" s="92"/>
      <c r="K21" s="46"/>
      <c r="L21" s="47"/>
      <c r="M21" s="45"/>
      <c r="N21" s="45"/>
      <c r="O21" s="45"/>
      <c r="P21" s="46"/>
    </row>
    <row r="22" spans="1:16" ht="12.75" x14ac:dyDescent="0.2">
      <c r="A22" s="91">
        <v>9</v>
      </c>
      <c r="B22" s="59" t="s">
        <v>296</v>
      </c>
      <c r="C22" s="156" t="s">
        <v>75</v>
      </c>
      <c r="D22" s="160" t="s">
        <v>80</v>
      </c>
      <c r="E22" s="161">
        <v>1</v>
      </c>
      <c r="F22" s="94"/>
      <c r="G22" s="92"/>
      <c r="H22" s="45"/>
      <c r="I22" s="92"/>
      <c r="J22" s="92"/>
      <c r="K22" s="46"/>
      <c r="L22" s="47"/>
      <c r="M22" s="45"/>
      <c r="N22" s="45"/>
      <c r="O22" s="45"/>
      <c r="P22" s="46"/>
    </row>
    <row r="23" spans="1:16" ht="45" x14ac:dyDescent="0.2">
      <c r="A23" s="91">
        <v>10</v>
      </c>
      <c r="B23" s="59" t="s">
        <v>296</v>
      </c>
      <c r="C23" s="156" t="s">
        <v>76</v>
      </c>
      <c r="D23" s="138" t="s">
        <v>81</v>
      </c>
      <c r="E23" s="164">
        <v>1</v>
      </c>
      <c r="F23" s="94"/>
      <c r="G23" s="92"/>
      <c r="H23" s="45"/>
      <c r="I23" s="92"/>
      <c r="J23" s="92"/>
      <c r="K23" s="46"/>
      <c r="L23" s="47"/>
      <c r="M23" s="45"/>
      <c r="N23" s="45"/>
      <c r="O23" s="45"/>
      <c r="P23" s="46"/>
    </row>
    <row r="24" spans="1:16" ht="13.5" thickBot="1" x14ac:dyDescent="0.25">
      <c r="A24" s="91">
        <v>11</v>
      </c>
      <c r="B24" s="59" t="s">
        <v>296</v>
      </c>
      <c r="C24" s="156" t="s">
        <v>77</v>
      </c>
      <c r="D24" s="165" t="s">
        <v>81</v>
      </c>
      <c r="E24" s="166">
        <v>1</v>
      </c>
      <c r="F24" s="95"/>
      <c r="G24" s="92"/>
      <c r="H24" s="45"/>
      <c r="I24" s="93"/>
      <c r="J24" s="93"/>
      <c r="K24" s="46"/>
      <c r="L24" s="47"/>
      <c r="M24" s="45"/>
      <c r="N24" s="45"/>
      <c r="O24" s="45"/>
      <c r="P24" s="46"/>
    </row>
    <row r="25" spans="1:16" ht="12" thickBot="1" x14ac:dyDescent="0.25">
      <c r="A25" s="266" t="s">
        <v>82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8"/>
      <c r="L25" s="65">
        <f>SUM(L14:L24)</f>
        <v>0</v>
      </c>
      <c r="M25" s="66">
        <f>SUM(M14:M24)</f>
        <v>0</v>
      </c>
      <c r="N25" s="66">
        <f>SUM(N14:N24)</f>
        <v>0</v>
      </c>
      <c r="O25" s="66">
        <f>SUM(O14:O24)</f>
        <v>0</v>
      </c>
      <c r="P25" s="67">
        <f>SUM(P14:P24)</f>
        <v>0</v>
      </c>
    </row>
    <row r="26" spans="1:16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1" t="s">
        <v>14</v>
      </c>
      <c r="B28" s="16"/>
      <c r="C28" s="265">
        <f>'Kops a'!C31:H31</f>
        <v>0</v>
      </c>
      <c r="D28" s="265"/>
      <c r="E28" s="265"/>
      <c r="F28" s="265"/>
      <c r="G28" s="265"/>
      <c r="H28" s="265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6"/>
      <c r="B29" s="16"/>
      <c r="C29" s="217" t="s">
        <v>15</v>
      </c>
      <c r="D29" s="217"/>
      <c r="E29" s="217"/>
      <c r="F29" s="217"/>
      <c r="G29" s="217"/>
      <c r="H29" s="217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82" t="str">
        <f>'Kops a'!A34</f>
        <v>Tāme sastādīta 20__. gada __.____________</v>
      </c>
      <c r="B31" s="83"/>
      <c r="C31" s="83"/>
      <c r="D31" s="8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1" t="s">
        <v>37</v>
      </c>
      <c r="B33" s="16"/>
      <c r="C33" s="265">
        <f>'Kops a'!C36:H36</f>
        <v>0</v>
      </c>
      <c r="D33" s="265"/>
      <c r="E33" s="265"/>
      <c r="F33" s="265"/>
      <c r="G33" s="265"/>
      <c r="H33" s="265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6"/>
      <c r="B34" s="16"/>
      <c r="C34" s="217" t="s">
        <v>15</v>
      </c>
      <c r="D34" s="217"/>
      <c r="E34" s="217"/>
      <c r="F34" s="217"/>
      <c r="G34" s="217"/>
      <c r="H34" s="217"/>
      <c r="I34" s="16"/>
      <c r="J34" s="16"/>
      <c r="K34" s="16"/>
      <c r="L34" s="16"/>
      <c r="M34" s="16"/>
      <c r="N34" s="16"/>
      <c r="O34" s="16"/>
      <c r="P34" s="16"/>
    </row>
    <row r="35" spans="1:1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82" t="s">
        <v>54</v>
      </c>
      <c r="B36" s="83"/>
      <c r="C36" s="87">
        <f>'Kops a'!C39</f>
        <v>0</v>
      </c>
      <c r="D36" s="4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33:H33"/>
    <mergeCell ref="C34:H34"/>
    <mergeCell ref="C28:H28"/>
    <mergeCell ref="C29:H29"/>
    <mergeCell ref="A25:K25"/>
  </mergeCells>
  <conditionalFormatting sqref="I14:J24 A14:G24">
    <cfRule type="cellIs" dxfId="138" priority="19" operator="equal">
      <formula>0</formula>
    </cfRule>
  </conditionalFormatting>
  <conditionalFormatting sqref="N9:O9">
    <cfRule type="cellIs" dxfId="137" priority="17" operator="equal">
      <formula>0</formula>
    </cfRule>
  </conditionalFormatting>
  <conditionalFormatting sqref="A9:F9">
    <cfRule type="containsText" dxfId="136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5" priority="14" operator="equal">
      <formula>0</formula>
    </cfRule>
  </conditionalFormatting>
  <conditionalFormatting sqref="O10:P10">
    <cfRule type="cellIs" dxfId="134" priority="13" operator="equal">
      <formula>"20__. gada __. _________"</formula>
    </cfRule>
  </conditionalFormatting>
  <conditionalFormatting sqref="A25:K25">
    <cfRule type="containsText" dxfId="133" priority="1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C33:H33">
    <cfRule type="cellIs" dxfId="132" priority="8" operator="equal">
      <formula>0</formula>
    </cfRule>
  </conditionalFormatting>
  <conditionalFormatting sqref="C28:H28">
    <cfRule type="cellIs" dxfId="131" priority="7" operator="equal">
      <formula>0</formula>
    </cfRule>
  </conditionalFormatting>
  <conditionalFormatting sqref="H14:H24 K14:P24 L25:P25">
    <cfRule type="cellIs" dxfId="130" priority="6" operator="equal">
      <formula>0</formula>
    </cfRule>
  </conditionalFormatting>
  <conditionalFormatting sqref="C4:I4">
    <cfRule type="cellIs" dxfId="129" priority="5" operator="equal">
      <formula>0</formula>
    </cfRule>
  </conditionalFormatting>
  <conditionalFormatting sqref="D5:L8">
    <cfRule type="cellIs" dxfId="128" priority="3" operator="equal">
      <formula>0</formula>
    </cfRule>
  </conditionalFormatting>
  <conditionalFormatting sqref="C33:H33 C36 C28:H28">
    <cfRule type="cellIs" dxfId="127" priority="2" operator="equal">
      <formula>0</formula>
    </cfRule>
  </conditionalFormatting>
  <conditionalFormatting sqref="D1">
    <cfRule type="cellIs" dxfId="126" priority="1" operator="equal">
      <formula>0</formula>
    </cfRule>
  </conditionalFormatting>
  <pageMargins left="0.7" right="0.7" top="0.75" bottom="0.75" header="0.3" footer="0.3"/>
  <pageSetup paperSize="9" scale="9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C66"/>
  <sheetViews>
    <sheetView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.425781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7" width="14.85546875" style="1" customWidth="1"/>
    <col min="18" max="16384" width="9.140625" style="1"/>
  </cols>
  <sheetData>
    <row r="1" spans="1:22" x14ac:dyDescent="0.2">
      <c r="A1" s="22"/>
      <c r="B1" s="22"/>
      <c r="C1" s="26" t="s">
        <v>38</v>
      </c>
      <c r="D1" s="49">
        <f>'Kops a'!A16</f>
        <v>2</v>
      </c>
      <c r="E1" s="22"/>
      <c r="F1" s="22"/>
      <c r="G1" s="22"/>
      <c r="H1" s="22"/>
      <c r="I1" s="22"/>
      <c r="J1" s="22"/>
      <c r="N1" s="25"/>
      <c r="O1" s="26"/>
      <c r="P1" s="27"/>
    </row>
    <row r="2" spans="1:22" x14ac:dyDescent="0.2">
      <c r="A2" s="28"/>
      <c r="B2" s="28"/>
      <c r="C2" s="269" t="s">
        <v>60</v>
      </c>
      <c r="D2" s="269"/>
      <c r="E2" s="269"/>
      <c r="F2" s="269"/>
      <c r="G2" s="269"/>
      <c r="H2" s="269"/>
      <c r="I2" s="269"/>
      <c r="J2" s="28"/>
    </row>
    <row r="3" spans="1:22" x14ac:dyDescent="0.2">
      <c r="A3" s="29"/>
      <c r="B3" s="29"/>
      <c r="C3" s="260" t="s">
        <v>17</v>
      </c>
      <c r="D3" s="260"/>
      <c r="E3" s="260"/>
      <c r="F3" s="260"/>
      <c r="G3" s="260"/>
      <c r="H3" s="260"/>
      <c r="I3" s="260"/>
      <c r="J3" s="29"/>
    </row>
    <row r="4" spans="1:22" x14ac:dyDescent="0.2">
      <c r="A4" s="29"/>
      <c r="B4" s="29"/>
      <c r="C4" s="270" t="s">
        <v>52</v>
      </c>
      <c r="D4" s="270"/>
      <c r="E4" s="270"/>
      <c r="F4" s="270"/>
      <c r="G4" s="270"/>
      <c r="H4" s="270"/>
      <c r="I4" s="270"/>
      <c r="J4" s="29"/>
    </row>
    <row r="5" spans="1:22" x14ac:dyDescent="0.2">
      <c r="A5" s="22"/>
      <c r="B5" s="22"/>
      <c r="C5" s="26" t="s">
        <v>5</v>
      </c>
      <c r="D5" s="283" t="str">
        <f>'Kops a'!D6</f>
        <v>Daudzdzīvokļu dzīvojamās mājas atjaunošana</v>
      </c>
      <c r="E5" s="283"/>
      <c r="F5" s="283"/>
      <c r="G5" s="283"/>
      <c r="H5" s="283"/>
      <c r="I5" s="283"/>
      <c r="J5" s="283"/>
      <c r="K5" s="283"/>
      <c r="L5" s="283"/>
      <c r="M5" s="16"/>
      <c r="N5" s="16"/>
      <c r="O5" s="16"/>
      <c r="P5" s="16"/>
    </row>
    <row r="6" spans="1:22" x14ac:dyDescent="0.2">
      <c r="A6" s="22"/>
      <c r="B6" s="22"/>
      <c r="C6" s="26" t="s">
        <v>6</v>
      </c>
      <c r="D6" s="283" t="str">
        <f>'Kops a'!D7</f>
        <v>Daudzdzīvokļu dzīvojamā māja</v>
      </c>
      <c r="E6" s="283"/>
      <c r="F6" s="283"/>
      <c r="G6" s="283"/>
      <c r="H6" s="283"/>
      <c r="I6" s="283"/>
      <c r="J6" s="283"/>
      <c r="K6" s="283"/>
      <c r="L6" s="283"/>
      <c r="M6" s="16"/>
      <c r="N6" s="16"/>
      <c r="O6" s="16"/>
      <c r="P6" s="16"/>
    </row>
    <row r="7" spans="1:22" x14ac:dyDescent="0.2">
      <c r="A7" s="22"/>
      <c r="B7" s="22"/>
      <c r="C7" s="26" t="s">
        <v>7</v>
      </c>
      <c r="D7" s="283" t="str">
        <f>'Kops a'!D8</f>
        <v>Metālistu iela 7, Rēzekne</v>
      </c>
      <c r="E7" s="283"/>
      <c r="F7" s="283"/>
      <c r="G7" s="283"/>
      <c r="H7" s="283"/>
      <c r="I7" s="283"/>
      <c r="J7" s="283"/>
      <c r="K7" s="283"/>
      <c r="L7" s="283"/>
      <c r="M7" s="16"/>
      <c r="N7" s="16"/>
      <c r="O7" s="16"/>
      <c r="P7" s="16"/>
    </row>
    <row r="8" spans="1:22" x14ac:dyDescent="0.2">
      <c r="A8" s="22"/>
      <c r="B8" s="22"/>
      <c r="C8" s="4" t="s">
        <v>20</v>
      </c>
      <c r="D8" s="283">
        <f>'Kops a'!D9</f>
        <v>0</v>
      </c>
      <c r="E8" s="283"/>
      <c r="F8" s="283"/>
      <c r="G8" s="283"/>
      <c r="H8" s="283"/>
      <c r="I8" s="283"/>
      <c r="J8" s="283"/>
      <c r="K8" s="283"/>
      <c r="L8" s="283"/>
      <c r="M8" s="16"/>
      <c r="N8" s="16"/>
      <c r="O8" s="16"/>
      <c r="P8" s="16"/>
    </row>
    <row r="9" spans="1:22" ht="11.25" customHeight="1" x14ac:dyDescent="0.2">
      <c r="A9" s="271" t="s">
        <v>347</v>
      </c>
      <c r="B9" s="271"/>
      <c r="C9" s="271"/>
      <c r="D9" s="271"/>
      <c r="E9" s="271"/>
      <c r="F9" s="271"/>
      <c r="G9" s="30"/>
      <c r="H9" s="30"/>
      <c r="I9" s="30"/>
      <c r="J9" s="275" t="s">
        <v>39</v>
      </c>
      <c r="K9" s="275"/>
      <c r="L9" s="275"/>
      <c r="M9" s="275"/>
      <c r="N9" s="282">
        <f>P54</f>
        <v>0</v>
      </c>
      <c r="O9" s="282"/>
      <c r="P9" s="30"/>
    </row>
    <row r="10" spans="1:22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A60</f>
        <v>Tāme sastādīta 20__. gada __.____________</v>
      </c>
    </row>
    <row r="11" spans="1:22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22" x14ac:dyDescent="0.2">
      <c r="A12" s="239" t="s">
        <v>23</v>
      </c>
      <c r="B12" s="277" t="s">
        <v>40</v>
      </c>
      <c r="C12" s="273" t="s">
        <v>41</v>
      </c>
      <c r="D12" s="280" t="s">
        <v>42</v>
      </c>
      <c r="E12" s="263" t="s">
        <v>43</v>
      </c>
      <c r="F12" s="272" t="s">
        <v>44</v>
      </c>
      <c r="G12" s="273"/>
      <c r="H12" s="273"/>
      <c r="I12" s="273"/>
      <c r="J12" s="273"/>
      <c r="K12" s="274"/>
      <c r="L12" s="272" t="s">
        <v>45</v>
      </c>
      <c r="M12" s="273"/>
      <c r="N12" s="273"/>
      <c r="O12" s="273"/>
      <c r="P12" s="274"/>
    </row>
    <row r="13" spans="1:22" ht="126.75" customHeight="1" thickBot="1" x14ac:dyDescent="0.25">
      <c r="A13" s="276"/>
      <c r="B13" s="278"/>
      <c r="C13" s="279"/>
      <c r="D13" s="281"/>
      <c r="E13" s="26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  <c r="Q13" s="215"/>
      <c r="R13" s="216"/>
      <c r="S13" s="216"/>
      <c r="T13" s="216"/>
      <c r="U13" s="216"/>
      <c r="V13" s="216"/>
    </row>
    <row r="14" spans="1:22" ht="22.5" x14ac:dyDescent="0.2">
      <c r="A14" s="96">
        <v>1</v>
      </c>
      <c r="B14" s="59" t="s">
        <v>297</v>
      </c>
      <c r="C14" s="147" t="s">
        <v>83</v>
      </c>
      <c r="D14" s="144" t="s">
        <v>78</v>
      </c>
      <c r="E14" s="145">
        <v>123</v>
      </c>
      <c r="F14" s="64"/>
      <c r="G14" s="61"/>
      <c r="H14" s="61"/>
      <c r="I14" s="61"/>
      <c r="J14" s="61"/>
      <c r="K14" s="62"/>
      <c r="L14" s="64"/>
      <c r="M14" s="61"/>
      <c r="N14" s="61"/>
      <c r="O14" s="61"/>
      <c r="P14" s="62"/>
    </row>
    <row r="15" spans="1:22" ht="22.5" x14ac:dyDescent="0.2">
      <c r="A15" s="96">
        <v>2</v>
      </c>
      <c r="B15" s="59" t="s">
        <v>297</v>
      </c>
      <c r="C15" s="105" t="s">
        <v>84</v>
      </c>
      <c r="D15" s="146" t="s">
        <v>85</v>
      </c>
      <c r="E15" s="145">
        <v>6</v>
      </c>
      <c r="F15" s="64"/>
      <c r="G15" s="61"/>
      <c r="H15" s="45"/>
      <c r="I15" s="61"/>
      <c r="J15" s="61"/>
      <c r="K15" s="46"/>
      <c r="L15" s="47"/>
      <c r="M15" s="45"/>
      <c r="N15" s="45"/>
      <c r="O15" s="45"/>
      <c r="P15" s="46"/>
    </row>
    <row r="16" spans="1:22" ht="33.75" x14ac:dyDescent="0.2">
      <c r="A16" s="96">
        <v>3</v>
      </c>
      <c r="B16" s="37" t="s">
        <v>296</v>
      </c>
      <c r="C16" s="156" t="s">
        <v>332</v>
      </c>
      <c r="D16" s="193" t="s">
        <v>86</v>
      </c>
      <c r="E16" s="202">
        <v>254.92</v>
      </c>
      <c r="F16" s="64"/>
      <c r="G16" s="61"/>
      <c r="H16" s="45"/>
      <c r="I16" s="61"/>
      <c r="J16" s="61"/>
      <c r="K16" s="46"/>
      <c r="L16" s="47"/>
      <c r="M16" s="45"/>
      <c r="N16" s="45"/>
      <c r="O16" s="45"/>
      <c r="P16" s="46"/>
    </row>
    <row r="17" spans="1:29" ht="33.75" x14ac:dyDescent="0.2">
      <c r="A17" s="96">
        <v>4</v>
      </c>
      <c r="B17" s="59" t="s">
        <v>297</v>
      </c>
      <c r="C17" s="102" t="s">
        <v>87</v>
      </c>
      <c r="D17" s="193" t="s">
        <v>88</v>
      </c>
      <c r="E17" s="202">
        <v>273.5</v>
      </c>
      <c r="F17" s="64"/>
      <c r="G17" s="61"/>
      <c r="H17" s="45"/>
      <c r="I17" s="61"/>
      <c r="J17" s="61"/>
      <c r="K17" s="46"/>
      <c r="L17" s="47"/>
      <c r="M17" s="45"/>
      <c r="N17" s="45"/>
      <c r="O17" s="45"/>
      <c r="P17" s="46"/>
      <c r="V17" s="204"/>
      <c r="W17" s="204"/>
      <c r="X17" s="204"/>
      <c r="Y17" s="204"/>
      <c r="Z17" s="204"/>
      <c r="AA17" s="204"/>
      <c r="AB17" s="204"/>
      <c r="AC17" s="204"/>
    </row>
    <row r="18" spans="1:29" ht="22.5" x14ac:dyDescent="0.2">
      <c r="A18" s="96">
        <v>5</v>
      </c>
      <c r="B18" s="37" t="s">
        <v>298</v>
      </c>
      <c r="C18" s="210" t="s">
        <v>89</v>
      </c>
      <c r="D18" s="193" t="s">
        <v>88</v>
      </c>
      <c r="E18" s="202">
        <v>273.5</v>
      </c>
      <c r="F18" s="64"/>
      <c r="G18" s="61"/>
      <c r="H18" s="45"/>
      <c r="I18" s="61"/>
      <c r="J18" s="61"/>
      <c r="K18" s="46"/>
      <c r="L18" s="47"/>
      <c r="M18" s="45"/>
      <c r="N18" s="45"/>
      <c r="O18" s="45"/>
      <c r="P18" s="46"/>
      <c r="V18" s="204"/>
      <c r="W18" s="204"/>
      <c r="X18" s="204"/>
      <c r="Y18" s="204"/>
      <c r="Z18" s="204"/>
      <c r="AA18" s="204"/>
      <c r="AB18" s="204"/>
      <c r="AC18" s="204"/>
    </row>
    <row r="19" spans="1:29" ht="22.5" x14ac:dyDescent="0.2">
      <c r="A19" s="96">
        <v>6</v>
      </c>
      <c r="B19" s="37"/>
      <c r="C19" s="116" t="s">
        <v>307</v>
      </c>
      <c r="D19" s="193" t="s">
        <v>90</v>
      </c>
      <c r="E19" s="202">
        <v>451.28</v>
      </c>
      <c r="F19" s="64"/>
      <c r="G19" s="61"/>
      <c r="H19" s="45"/>
      <c r="I19" s="61"/>
      <c r="J19" s="61"/>
      <c r="K19" s="46"/>
      <c r="L19" s="47"/>
      <c r="M19" s="45"/>
      <c r="N19" s="45"/>
      <c r="O19" s="45"/>
      <c r="P19" s="46"/>
      <c r="V19" s="204"/>
      <c r="W19" s="204"/>
      <c r="X19" s="204"/>
      <c r="Y19" s="204"/>
      <c r="Z19" s="204"/>
      <c r="AA19" s="204"/>
      <c r="AB19" s="204"/>
      <c r="AC19" s="204"/>
    </row>
    <row r="20" spans="1:29" ht="45" x14ac:dyDescent="0.2">
      <c r="A20" s="96">
        <v>7</v>
      </c>
      <c r="B20" s="37" t="s">
        <v>299</v>
      </c>
      <c r="C20" s="156" t="s">
        <v>333</v>
      </c>
      <c r="D20" s="193" t="s">
        <v>88</v>
      </c>
      <c r="E20" s="202">
        <v>123.22</v>
      </c>
      <c r="F20" s="64"/>
      <c r="G20" s="61"/>
      <c r="H20" s="45"/>
      <c r="I20" s="61"/>
      <c r="J20" s="61"/>
      <c r="K20" s="46"/>
      <c r="L20" s="47"/>
      <c r="M20" s="45"/>
      <c r="N20" s="45"/>
      <c r="O20" s="45"/>
      <c r="P20" s="46"/>
    </row>
    <row r="21" spans="1:29" ht="12.75" x14ac:dyDescent="0.2">
      <c r="A21" s="96">
        <v>8</v>
      </c>
      <c r="B21" s="37"/>
      <c r="C21" s="116" t="s">
        <v>91</v>
      </c>
      <c r="D21" s="193" t="s">
        <v>92</v>
      </c>
      <c r="E21" s="202">
        <v>92.41</v>
      </c>
      <c r="F21" s="64"/>
      <c r="G21" s="61"/>
      <c r="H21" s="45"/>
      <c r="I21" s="61"/>
      <c r="J21" s="61"/>
      <c r="K21" s="46"/>
      <c r="L21" s="47"/>
      <c r="M21" s="45"/>
      <c r="N21" s="45"/>
      <c r="O21" s="45"/>
      <c r="P21" s="46"/>
    </row>
    <row r="22" spans="1:29" ht="22.5" x14ac:dyDescent="0.2">
      <c r="A22" s="96">
        <v>9</v>
      </c>
      <c r="B22" s="37"/>
      <c r="C22" s="116" t="s">
        <v>311</v>
      </c>
      <c r="D22" s="193" t="s">
        <v>88</v>
      </c>
      <c r="E22" s="202">
        <v>123.22</v>
      </c>
      <c r="F22" s="64"/>
      <c r="G22" s="61"/>
      <c r="H22" s="45"/>
      <c r="I22" s="61"/>
      <c r="J22" s="61"/>
      <c r="K22" s="46"/>
      <c r="L22" s="47"/>
      <c r="M22" s="45"/>
      <c r="N22" s="45"/>
      <c r="O22" s="45"/>
      <c r="P22" s="46"/>
    </row>
    <row r="23" spans="1:29" ht="12.75" x14ac:dyDescent="0.2">
      <c r="A23" s="96">
        <v>10</v>
      </c>
      <c r="B23" s="37"/>
      <c r="C23" s="116" t="s">
        <v>93</v>
      </c>
      <c r="D23" s="193" t="s">
        <v>90</v>
      </c>
      <c r="E23" s="202">
        <v>739.32</v>
      </c>
      <c r="F23" s="64"/>
      <c r="G23" s="61"/>
      <c r="H23" s="45"/>
      <c r="I23" s="61"/>
      <c r="J23" s="61"/>
      <c r="K23" s="46"/>
      <c r="L23" s="47"/>
      <c r="M23" s="45"/>
      <c r="N23" s="45"/>
      <c r="O23" s="45"/>
      <c r="P23" s="46"/>
    </row>
    <row r="24" spans="1:29" ht="12.75" x14ac:dyDescent="0.2">
      <c r="A24" s="96">
        <v>11</v>
      </c>
      <c r="B24" s="37"/>
      <c r="C24" s="116" t="s">
        <v>94</v>
      </c>
      <c r="D24" s="193" t="s">
        <v>95</v>
      </c>
      <c r="E24" s="202">
        <v>985</v>
      </c>
      <c r="F24" s="64"/>
      <c r="G24" s="61"/>
      <c r="H24" s="45"/>
      <c r="I24" s="61"/>
      <c r="J24" s="61"/>
      <c r="K24" s="46"/>
      <c r="L24" s="47"/>
      <c r="M24" s="45"/>
      <c r="N24" s="45"/>
      <c r="O24" s="45"/>
      <c r="P24" s="46"/>
    </row>
    <row r="25" spans="1:29" ht="22.5" x14ac:dyDescent="0.2">
      <c r="A25" s="96">
        <v>12</v>
      </c>
      <c r="B25" s="37" t="s">
        <v>298</v>
      </c>
      <c r="C25" s="148" t="s">
        <v>96</v>
      </c>
      <c r="D25" s="193" t="s">
        <v>88</v>
      </c>
      <c r="E25" s="202">
        <v>96.41</v>
      </c>
      <c r="F25" s="64"/>
      <c r="G25" s="61"/>
      <c r="H25" s="45"/>
      <c r="I25" s="61"/>
      <c r="J25" s="61"/>
      <c r="K25" s="46"/>
      <c r="L25" s="47"/>
      <c r="M25" s="45"/>
      <c r="N25" s="45"/>
      <c r="O25" s="45"/>
      <c r="P25" s="46"/>
    </row>
    <row r="26" spans="1:29" ht="12.75" x14ac:dyDescent="0.2">
      <c r="A26" s="96">
        <v>13</v>
      </c>
      <c r="B26" s="37"/>
      <c r="C26" s="116" t="s">
        <v>97</v>
      </c>
      <c r="D26" s="193" t="s">
        <v>92</v>
      </c>
      <c r="E26" s="202">
        <v>8.1999999999999993</v>
      </c>
      <c r="F26" s="64"/>
      <c r="G26" s="61"/>
      <c r="H26" s="45"/>
      <c r="I26" s="61"/>
      <c r="J26" s="61"/>
      <c r="K26" s="46"/>
      <c r="L26" s="47"/>
      <c r="M26" s="45"/>
      <c r="N26" s="45"/>
      <c r="O26" s="45"/>
      <c r="P26" s="46"/>
    </row>
    <row r="27" spans="1:29" ht="12.75" x14ac:dyDescent="0.2">
      <c r="A27" s="96">
        <v>14</v>
      </c>
      <c r="B27" s="37"/>
      <c r="C27" s="117" t="s">
        <v>334</v>
      </c>
      <c r="D27" s="193" t="s">
        <v>99</v>
      </c>
      <c r="E27" s="202">
        <v>482.05</v>
      </c>
      <c r="F27" s="64"/>
      <c r="G27" s="61"/>
      <c r="H27" s="45"/>
      <c r="I27" s="61"/>
      <c r="J27" s="61"/>
      <c r="K27" s="46"/>
      <c r="L27" s="47"/>
      <c r="M27" s="45"/>
      <c r="N27" s="45"/>
      <c r="O27" s="45"/>
      <c r="P27" s="46"/>
    </row>
    <row r="28" spans="1:29" ht="12.75" x14ac:dyDescent="0.2">
      <c r="A28" s="96">
        <v>15</v>
      </c>
      <c r="B28" s="37"/>
      <c r="C28" s="117" t="s">
        <v>100</v>
      </c>
      <c r="D28" s="193" t="s">
        <v>88</v>
      </c>
      <c r="E28" s="202">
        <v>106.05</v>
      </c>
      <c r="F28" s="64"/>
      <c r="G28" s="61"/>
      <c r="H28" s="45"/>
      <c r="I28" s="61"/>
      <c r="J28" s="61"/>
      <c r="K28" s="46"/>
      <c r="L28" s="47"/>
      <c r="M28" s="45"/>
      <c r="N28" s="45"/>
      <c r="O28" s="45"/>
      <c r="P28" s="46"/>
    </row>
    <row r="29" spans="1:29" ht="22.5" x14ac:dyDescent="0.2">
      <c r="A29" s="96">
        <v>16</v>
      </c>
      <c r="B29" s="37"/>
      <c r="C29" s="149" t="s">
        <v>335</v>
      </c>
      <c r="D29" s="193" t="s">
        <v>90</v>
      </c>
      <c r="E29" s="202">
        <v>216.92</v>
      </c>
      <c r="F29" s="64"/>
      <c r="G29" s="61"/>
      <c r="H29" s="45"/>
      <c r="I29" s="61"/>
      <c r="J29" s="61"/>
      <c r="K29" s="46"/>
      <c r="L29" s="47"/>
      <c r="M29" s="45"/>
      <c r="N29" s="45"/>
      <c r="O29" s="45"/>
      <c r="P29" s="46"/>
    </row>
    <row r="30" spans="1:29" ht="22.5" x14ac:dyDescent="0.2">
      <c r="A30" s="96">
        <v>17</v>
      </c>
      <c r="B30" s="37" t="s">
        <v>298</v>
      </c>
      <c r="C30" s="150" t="s">
        <v>102</v>
      </c>
      <c r="D30" s="193" t="s">
        <v>88</v>
      </c>
      <c r="E30" s="202">
        <v>96.41</v>
      </c>
      <c r="F30" s="64"/>
      <c r="G30" s="61"/>
      <c r="H30" s="45"/>
      <c r="I30" s="61"/>
      <c r="J30" s="61"/>
      <c r="K30" s="46"/>
      <c r="L30" s="47"/>
      <c r="M30" s="45"/>
      <c r="N30" s="45"/>
      <c r="O30" s="45"/>
      <c r="P30" s="46"/>
    </row>
    <row r="31" spans="1:29" ht="12.75" x14ac:dyDescent="0.2">
      <c r="A31" s="96">
        <v>18</v>
      </c>
      <c r="B31" s="37"/>
      <c r="C31" s="151" t="s">
        <v>341</v>
      </c>
      <c r="D31" s="193" t="s">
        <v>90</v>
      </c>
      <c r="E31" s="202">
        <v>96.41</v>
      </c>
      <c r="F31" s="64"/>
      <c r="G31" s="61"/>
      <c r="H31" s="45"/>
      <c r="I31" s="61"/>
      <c r="J31" s="61"/>
      <c r="K31" s="46"/>
      <c r="L31" s="47"/>
      <c r="M31" s="45"/>
      <c r="N31" s="45"/>
      <c r="O31" s="45"/>
      <c r="P31" s="46"/>
    </row>
    <row r="32" spans="1:29" ht="12.75" x14ac:dyDescent="0.2">
      <c r="A32" s="96">
        <v>19</v>
      </c>
      <c r="B32" s="37"/>
      <c r="C32" s="152" t="s">
        <v>104</v>
      </c>
      <c r="D32" s="193" t="s">
        <v>105</v>
      </c>
      <c r="E32" s="202">
        <v>1</v>
      </c>
      <c r="F32" s="64"/>
      <c r="G32" s="61"/>
      <c r="H32" s="45"/>
      <c r="I32" s="61"/>
      <c r="J32" s="61"/>
      <c r="K32" s="46"/>
      <c r="L32" s="47"/>
      <c r="M32" s="45"/>
      <c r="N32" s="45"/>
      <c r="O32" s="45"/>
      <c r="P32" s="46"/>
    </row>
    <row r="33" spans="1:17" ht="33.75" x14ac:dyDescent="0.2">
      <c r="A33" s="96">
        <v>20</v>
      </c>
      <c r="B33" s="37" t="s">
        <v>299</v>
      </c>
      <c r="C33" s="153" t="s">
        <v>106</v>
      </c>
      <c r="D33" s="193" t="s">
        <v>86</v>
      </c>
      <c r="E33" s="202">
        <v>231.19</v>
      </c>
      <c r="F33" s="64"/>
      <c r="G33" s="61"/>
      <c r="H33" s="45"/>
      <c r="I33" s="61"/>
      <c r="J33" s="61"/>
      <c r="K33" s="46"/>
      <c r="L33" s="47"/>
      <c r="M33" s="45"/>
      <c r="N33" s="45"/>
      <c r="O33" s="45"/>
      <c r="P33" s="46"/>
    </row>
    <row r="34" spans="1:17" ht="12.75" x14ac:dyDescent="0.2">
      <c r="A34" s="96">
        <v>21</v>
      </c>
      <c r="B34" s="37"/>
      <c r="C34" s="211" t="s">
        <v>107</v>
      </c>
      <c r="D34" s="193" t="s">
        <v>86</v>
      </c>
      <c r="E34" s="202">
        <v>231.19</v>
      </c>
      <c r="F34" s="64"/>
      <c r="G34" s="61"/>
      <c r="H34" s="45"/>
      <c r="I34" s="61"/>
      <c r="J34" s="61"/>
      <c r="K34" s="46"/>
      <c r="L34" s="47"/>
      <c r="M34" s="45"/>
      <c r="N34" s="45"/>
      <c r="O34" s="45"/>
      <c r="P34" s="46"/>
    </row>
    <row r="35" spans="1:17" ht="33.75" x14ac:dyDescent="0.2">
      <c r="A35" s="96">
        <v>22</v>
      </c>
      <c r="B35" s="37" t="s">
        <v>296</v>
      </c>
      <c r="C35" s="154" t="s">
        <v>108</v>
      </c>
      <c r="D35" s="193" t="s">
        <v>88</v>
      </c>
      <c r="E35" s="202">
        <v>248.99</v>
      </c>
      <c r="F35" s="64"/>
      <c r="G35" s="61"/>
      <c r="H35" s="45"/>
      <c r="I35" s="61"/>
      <c r="J35" s="61"/>
      <c r="K35" s="46"/>
      <c r="L35" s="47"/>
      <c r="M35" s="45"/>
      <c r="N35" s="45"/>
      <c r="O35" s="45"/>
      <c r="P35" s="46"/>
      <c r="Q35" s="212"/>
    </row>
    <row r="36" spans="1:17" ht="33.75" x14ac:dyDescent="0.2">
      <c r="A36" s="96">
        <v>23</v>
      </c>
      <c r="B36" s="37"/>
      <c r="C36" s="201" t="s">
        <v>108</v>
      </c>
      <c r="D36" s="193" t="s">
        <v>88</v>
      </c>
      <c r="E36" s="202">
        <v>248</v>
      </c>
      <c r="F36" s="64"/>
      <c r="G36" s="61"/>
      <c r="H36" s="45"/>
      <c r="I36" s="61"/>
      <c r="J36" s="61"/>
      <c r="K36" s="46"/>
      <c r="L36" s="47"/>
      <c r="M36" s="45"/>
      <c r="N36" s="45"/>
      <c r="O36" s="45"/>
      <c r="P36" s="46"/>
      <c r="Q36" s="212"/>
    </row>
    <row r="37" spans="1:17" ht="33.75" x14ac:dyDescent="0.2">
      <c r="A37" s="96">
        <v>24</v>
      </c>
      <c r="B37" s="37" t="s">
        <v>296</v>
      </c>
      <c r="C37" s="154" t="s">
        <v>337</v>
      </c>
      <c r="D37" s="193" t="s">
        <v>88</v>
      </c>
      <c r="E37" s="202">
        <v>99</v>
      </c>
      <c r="F37" s="64"/>
      <c r="G37" s="61"/>
      <c r="H37" s="45"/>
      <c r="I37" s="61"/>
      <c r="J37" s="61"/>
      <c r="K37" s="46"/>
      <c r="L37" s="47"/>
      <c r="M37" s="45"/>
      <c r="N37" s="45"/>
      <c r="O37" s="45"/>
      <c r="P37" s="46"/>
      <c r="Q37" s="212"/>
    </row>
    <row r="38" spans="1:17" ht="12.75" x14ac:dyDescent="0.2">
      <c r="A38" s="96">
        <v>25</v>
      </c>
      <c r="B38" s="37"/>
      <c r="C38" s="116" t="s">
        <v>336</v>
      </c>
      <c r="D38" s="193" t="s">
        <v>86</v>
      </c>
      <c r="E38" s="202">
        <v>20.85</v>
      </c>
      <c r="F38" s="64"/>
      <c r="G38" s="61"/>
      <c r="H38" s="45"/>
      <c r="I38" s="61"/>
      <c r="J38" s="61"/>
      <c r="K38" s="46"/>
      <c r="L38" s="47"/>
      <c r="M38" s="45"/>
      <c r="N38" s="45"/>
      <c r="O38" s="45"/>
      <c r="P38" s="46"/>
      <c r="Q38" s="212"/>
    </row>
    <row r="39" spans="1:17" ht="22.5" x14ac:dyDescent="0.2">
      <c r="A39" s="96">
        <v>26</v>
      </c>
      <c r="B39" s="37" t="s">
        <v>300</v>
      </c>
      <c r="C39" s="154" t="s">
        <v>109</v>
      </c>
      <c r="D39" s="193" t="s">
        <v>110</v>
      </c>
      <c r="E39" s="202">
        <v>123</v>
      </c>
      <c r="F39" s="64"/>
      <c r="G39" s="61"/>
      <c r="H39" s="45"/>
      <c r="I39" s="61"/>
      <c r="J39" s="61"/>
      <c r="K39" s="46"/>
      <c r="L39" s="47"/>
      <c r="M39" s="45"/>
      <c r="N39" s="45"/>
      <c r="O39" s="45"/>
      <c r="P39" s="46"/>
      <c r="Q39" s="212"/>
    </row>
    <row r="40" spans="1:17" ht="12.75" x14ac:dyDescent="0.2">
      <c r="A40" s="96">
        <v>27</v>
      </c>
      <c r="B40" s="37"/>
      <c r="C40" s="116" t="s">
        <v>111</v>
      </c>
      <c r="D40" s="193" t="s">
        <v>110</v>
      </c>
      <c r="E40" s="202">
        <v>135.30000000000001</v>
      </c>
      <c r="F40" s="64"/>
      <c r="G40" s="61"/>
      <c r="H40" s="45"/>
      <c r="I40" s="61"/>
      <c r="J40" s="61"/>
      <c r="K40" s="46"/>
      <c r="L40" s="47"/>
      <c r="M40" s="45"/>
      <c r="N40" s="45"/>
      <c r="O40" s="45"/>
      <c r="P40" s="46"/>
      <c r="Q40" s="212"/>
    </row>
    <row r="41" spans="1:17" ht="22.5" x14ac:dyDescent="0.2">
      <c r="A41" s="96">
        <v>28</v>
      </c>
      <c r="B41" s="37" t="s">
        <v>298</v>
      </c>
      <c r="C41" s="155" t="s">
        <v>344</v>
      </c>
      <c r="D41" s="193" t="s">
        <v>88</v>
      </c>
      <c r="E41" s="202">
        <v>248.99</v>
      </c>
      <c r="F41" s="64"/>
      <c r="G41" s="61"/>
      <c r="H41" s="45"/>
      <c r="I41" s="61"/>
      <c r="J41" s="61"/>
      <c r="K41" s="46"/>
      <c r="L41" s="47"/>
      <c r="M41" s="45"/>
      <c r="N41" s="45"/>
      <c r="O41" s="45"/>
      <c r="P41" s="46"/>
      <c r="Q41" s="212"/>
    </row>
    <row r="42" spans="1:17" ht="22.5" x14ac:dyDescent="0.2">
      <c r="A42" s="96">
        <v>29</v>
      </c>
      <c r="B42" s="37"/>
      <c r="C42" s="116" t="s">
        <v>342</v>
      </c>
      <c r="D42" s="193" t="s">
        <v>88</v>
      </c>
      <c r="E42" s="202">
        <v>248.99</v>
      </c>
      <c r="F42" s="64"/>
      <c r="G42" s="61"/>
      <c r="H42" s="45"/>
      <c r="I42" s="61"/>
      <c r="J42" s="61"/>
      <c r="K42" s="46"/>
      <c r="L42" s="47"/>
      <c r="M42" s="45"/>
      <c r="N42" s="45"/>
      <c r="O42" s="45"/>
      <c r="P42" s="46"/>
    </row>
    <row r="43" spans="1:17" ht="12.75" x14ac:dyDescent="0.2">
      <c r="A43" s="96">
        <v>30</v>
      </c>
      <c r="B43" s="37"/>
      <c r="C43" s="116" t="s">
        <v>112</v>
      </c>
      <c r="D43" s="146" t="s">
        <v>86</v>
      </c>
      <c r="E43" s="145">
        <v>6.16</v>
      </c>
      <c r="F43" s="64"/>
      <c r="G43" s="61"/>
      <c r="H43" s="45"/>
      <c r="I43" s="61"/>
      <c r="J43" s="61"/>
      <c r="K43" s="46"/>
      <c r="L43" s="47"/>
      <c r="M43" s="45"/>
      <c r="N43" s="45"/>
      <c r="O43" s="45"/>
      <c r="P43" s="46"/>
    </row>
    <row r="44" spans="1:17" ht="22.5" x14ac:dyDescent="0.2">
      <c r="A44" s="96">
        <v>31</v>
      </c>
      <c r="B44" s="37" t="s">
        <v>298</v>
      </c>
      <c r="C44" s="148" t="s">
        <v>113</v>
      </c>
      <c r="D44" s="146" t="s">
        <v>85</v>
      </c>
      <c r="E44" s="145">
        <v>6</v>
      </c>
      <c r="F44" s="64"/>
      <c r="G44" s="61"/>
      <c r="H44" s="45"/>
      <c r="I44" s="61"/>
      <c r="J44" s="61"/>
      <c r="K44" s="46"/>
      <c r="L44" s="47"/>
      <c r="M44" s="45"/>
      <c r="N44" s="45"/>
      <c r="O44" s="45"/>
      <c r="P44" s="46"/>
    </row>
    <row r="45" spans="1:17" ht="22.5" x14ac:dyDescent="0.2">
      <c r="A45" s="96">
        <v>32</v>
      </c>
      <c r="B45" s="37"/>
      <c r="C45" s="116" t="s">
        <v>343</v>
      </c>
      <c r="D45" s="146" t="s">
        <v>85</v>
      </c>
      <c r="E45" s="145">
        <v>6</v>
      </c>
      <c r="F45" s="64"/>
      <c r="G45" s="61"/>
      <c r="H45" s="45"/>
      <c r="I45" s="61"/>
      <c r="J45" s="61"/>
      <c r="K45" s="46"/>
      <c r="L45" s="47"/>
      <c r="M45" s="45"/>
      <c r="N45" s="45"/>
      <c r="O45" s="45"/>
      <c r="P45" s="46"/>
    </row>
    <row r="46" spans="1:17" ht="22.5" x14ac:dyDescent="0.2">
      <c r="A46" s="96">
        <v>33</v>
      </c>
      <c r="B46" s="37" t="s">
        <v>298</v>
      </c>
      <c r="C46" s="102" t="s">
        <v>114</v>
      </c>
      <c r="D46" s="146" t="s">
        <v>88</v>
      </c>
      <c r="E46" s="145">
        <v>7.7813999999999997</v>
      </c>
      <c r="F46" s="64"/>
      <c r="G46" s="61"/>
      <c r="H46" s="45"/>
      <c r="I46" s="61"/>
      <c r="J46" s="61"/>
      <c r="K46" s="46"/>
      <c r="L46" s="47"/>
      <c r="M46" s="45"/>
      <c r="N46" s="45"/>
      <c r="O46" s="45"/>
      <c r="P46" s="46"/>
    </row>
    <row r="47" spans="1:17" ht="22.5" x14ac:dyDescent="0.2">
      <c r="A47" s="96">
        <v>34</v>
      </c>
      <c r="B47" s="37" t="s">
        <v>298</v>
      </c>
      <c r="C47" s="148" t="s">
        <v>115</v>
      </c>
      <c r="D47" s="146" t="s">
        <v>88</v>
      </c>
      <c r="E47" s="145">
        <v>7.7813999999999997</v>
      </c>
      <c r="F47" s="64"/>
      <c r="G47" s="61"/>
      <c r="H47" s="45"/>
      <c r="I47" s="61"/>
      <c r="J47" s="61"/>
      <c r="K47" s="46"/>
      <c r="L47" s="47"/>
      <c r="M47" s="45"/>
      <c r="N47" s="45"/>
      <c r="O47" s="45"/>
      <c r="P47" s="46"/>
    </row>
    <row r="48" spans="1:17" ht="12.75" x14ac:dyDescent="0.2">
      <c r="A48" s="96">
        <v>35</v>
      </c>
      <c r="B48" s="37"/>
      <c r="C48" s="116" t="s">
        <v>97</v>
      </c>
      <c r="D48" s="146" t="s">
        <v>90</v>
      </c>
      <c r="E48" s="145">
        <v>1.56</v>
      </c>
      <c r="F48" s="64"/>
      <c r="G48" s="61"/>
      <c r="H48" s="45"/>
      <c r="I48" s="61"/>
      <c r="J48" s="61"/>
      <c r="K48" s="46"/>
      <c r="L48" s="47"/>
      <c r="M48" s="45"/>
      <c r="N48" s="45"/>
      <c r="O48" s="45"/>
      <c r="P48" s="46"/>
    </row>
    <row r="49" spans="1:16" ht="12.75" x14ac:dyDescent="0.2">
      <c r="A49" s="96">
        <v>36</v>
      </c>
      <c r="B49" s="37"/>
      <c r="C49" s="117" t="s">
        <v>100</v>
      </c>
      <c r="D49" s="146" t="s">
        <v>88</v>
      </c>
      <c r="E49" s="145">
        <v>8.9499999999999993</v>
      </c>
      <c r="F49" s="64"/>
      <c r="G49" s="61"/>
      <c r="H49" s="45"/>
      <c r="I49" s="61"/>
      <c r="J49" s="61"/>
      <c r="K49" s="46"/>
      <c r="L49" s="47"/>
      <c r="M49" s="45"/>
      <c r="N49" s="45"/>
      <c r="O49" s="45"/>
      <c r="P49" s="46"/>
    </row>
    <row r="50" spans="1:16" ht="12.75" x14ac:dyDescent="0.2">
      <c r="A50" s="96">
        <v>37</v>
      </c>
      <c r="B50" s="37"/>
      <c r="C50" s="117" t="s">
        <v>98</v>
      </c>
      <c r="D50" s="146" t="s">
        <v>99</v>
      </c>
      <c r="E50" s="145">
        <v>59.14</v>
      </c>
      <c r="F50" s="64"/>
      <c r="G50" s="61"/>
      <c r="H50" s="45"/>
      <c r="I50" s="61"/>
      <c r="J50" s="61"/>
      <c r="K50" s="46"/>
      <c r="L50" s="47"/>
      <c r="M50" s="45"/>
      <c r="N50" s="45"/>
      <c r="O50" s="45"/>
      <c r="P50" s="46"/>
    </row>
    <row r="51" spans="1:16" ht="12.75" x14ac:dyDescent="0.2">
      <c r="A51" s="96">
        <v>38</v>
      </c>
      <c r="B51" s="37"/>
      <c r="C51" s="116" t="s">
        <v>97</v>
      </c>
      <c r="D51" s="146" t="s">
        <v>90</v>
      </c>
      <c r="E51" s="145">
        <v>2.33</v>
      </c>
      <c r="F51" s="64"/>
      <c r="G51" s="61"/>
      <c r="H51" s="45"/>
      <c r="I51" s="61"/>
      <c r="J51" s="61"/>
      <c r="K51" s="46"/>
      <c r="L51" s="47"/>
      <c r="M51" s="45"/>
      <c r="N51" s="45"/>
      <c r="O51" s="45"/>
      <c r="P51" s="46"/>
    </row>
    <row r="52" spans="1:16" ht="12.75" x14ac:dyDescent="0.2">
      <c r="A52" s="96">
        <v>39</v>
      </c>
      <c r="B52" s="37"/>
      <c r="C52" s="149" t="s">
        <v>101</v>
      </c>
      <c r="D52" s="146" t="s">
        <v>90</v>
      </c>
      <c r="E52" s="145">
        <v>23.34</v>
      </c>
      <c r="F52" s="64"/>
      <c r="G52" s="61"/>
      <c r="H52" s="45"/>
      <c r="I52" s="61"/>
      <c r="J52" s="61"/>
      <c r="K52" s="46"/>
      <c r="L52" s="47"/>
      <c r="M52" s="45"/>
      <c r="N52" s="45"/>
      <c r="O52" s="45"/>
      <c r="P52" s="46"/>
    </row>
    <row r="53" spans="1:16" ht="13.5" thickBot="1" x14ac:dyDescent="0.25">
      <c r="A53" s="96">
        <v>40</v>
      </c>
      <c r="B53" s="37"/>
      <c r="C53" s="151" t="s">
        <v>103</v>
      </c>
      <c r="D53" s="146" t="s">
        <v>90</v>
      </c>
      <c r="E53" s="145">
        <v>23.34</v>
      </c>
      <c r="F53" s="64"/>
      <c r="G53" s="61"/>
      <c r="H53" s="45"/>
      <c r="I53" s="61"/>
      <c r="J53" s="61"/>
      <c r="K53" s="46"/>
      <c r="L53" s="47"/>
      <c r="M53" s="45"/>
      <c r="N53" s="45"/>
      <c r="O53" s="45"/>
      <c r="P53" s="46"/>
    </row>
    <row r="54" spans="1:16" ht="12" thickBot="1" x14ac:dyDescent="0.25">
      <c r="A54" s="266" t="s">
        <v>82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8"/>
      <c r="L54" s="65">
        <f>SUM(L14:L53)</f>
        <v>0</v>
      </c>
      <c r="M54" s="66">
        <f>SUM(M14:M53)</f>
        <v>0</v>
      </c>
      <c r="N54" s="66">
        <f>SUM(N14:N53)</f>
        <v>0</v>
      </c>
      <c r="O54" s="66">
        <f>SUM(O14:O53)</f>
        <v>0</v>
      </c>
      <c r="P54" s="67">
        <f>SUM(P14:P53)</f>
        <v>0</v>
      </c>
    </row>
    <row r="55" spans="1: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">
      <c r="A57" s="1" t="s">
        <v>14</v>
      </c>
      <c r="B57" s="16"/>
      <c r="C57" s="265">
        <f>'Kops a'!C31:H31</f>
        <v>0</v>
      </c>
      <c r="D57" s="265"/>
      <c r="E57" s="265"/>
      <c r="F57" s="265"/>
      <c r="G57" s="265"/>
      <c r="H57" s="265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16"/>
      <c r="B58" s="16"/>
      <c r="C58" s="217" t="s">
        <v>15</v>
      </c>
      <c r="D58" s="217"/>
      <c r="E58" s="217"/>
      <c r="F58" s="217"/>
      <c r="G58" s="217"/>
      <c r="H58" s="217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82" t="str">
        <f>'Kops a'!A34</f>
        <v>Tāme sastādīta 20__. gada __.____________</v>
      </c>
      <c r="B60" s="83"/>
      <c r="C60" s="83"/>
      <c r="D60" s="83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">
      <c r="A62" s="1" t="s">
        <v>37</v>
      </c>
      <c r="B62" s="16"/>
      <c r="C62" s="265">
        <f>'Kops a'!C36:H36</f>
        <v>0</v>
      </c>
      <c r="D62" s="265"/>
      <c r="E62" s="265"/>
      <c r="F62" s="265"/>
      <c r="G62" s="265"/>
      <c r="H62" s="265"/>
      <c r="I62" s="16"/>
      <c r="J62" s="16"/>
      <c r="K62" s="16"/>
      <c r="L62" s="16"/>
      <c r="M62" s="16"/>
      <c r="N62" s="16"/>
      <c r="O62" s="16"/>
      <c r="P62" s="16"/>
    </row>
    <row r="63" spans="1:16" x14ac:dyDescent="0.2">
      <c r="A63" s="16"/>
      <c r="B63" s="16"/>
      <c r="C63" s="217" t="s">
        <v>15</v>
      </c>
      <c r="D63" s="217"/>
      <c r="E63" s="217"/>
      <c r="F63" s="217"/>
      <c r="G63" s="217"/>
      <c r="H63" s="217"/>
      <c r="I63" s="16"/>
      <c r="J63" s="16"/>
      <c r="K63" s="16"/>
      <c r="L63" s="16"/>
      <c r="M63" s="16"/>
      <c r="N63" s="16"/>
      <c r="O63" s="16"/>
      <c r="P63" s="16"/>
    </row>
    <row r="64" spans="1: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x14ac:dyDescent="0.2">
      <c r="A65" s="82" t="s">
        <v>54</v>
      </c>
      <c r="B65" s="83"/>
      <c r="C65" s="87">
        <f>'Kops a'!C39</f>
        <v>0</v>
      </c>
      <c r="D65" s="4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</sheetData>
  <protectedRanges>
    <protectedRange password="CF3F" sqref="C32" name="Range1_2_2_1"/>
  </protectedRanges>
  <mergeCells count="22">
    <mergeCell ref="E12:E13"/>
    <mergeCell ref="C2:I2"/>
    <mergeCell ref="C3:I3"/>
    <mergeCell ref="D5:L5"/>
    <mergeCell ref="D6:L6"/>
    <mergeCell ref="D7:L7"/>
    <mergeCell ref="N9:O9"/>
    <mergeCell ref="L12:P12"/>
    <mergeCell ref="C63:H63"/>
    <mergeCell ref="C4:I4"/>
    <mergeCell ref="F12:K12"/>
    <mergeCell ref="A9:F9"/>
    <mergeCell ref="J9:M9"/>
    <mergeCell ref="D8:L8"/>
    <mergeCell ref="A54:K54"/>
    <mergeCell ref="C57:H57"/>
    <mergeCell ref="C58:H58"/>
    <mergeCell ref="C62:H62"/>
    <mergeCell ref="A12:A13"/>
    <mergeCell ref="B12:B13"/>
    <mergeCell ref="C12:C13"/>
    <mergeCell ref="D12:D13"/>
  </mergeCells>
  <conditionalFormatting sqref="I14:J53 D14:G35 B14:B35 D38:G53 F36:G37 B38:B53">
    <cfRule type="cellIs" dxfId="123" priority="25" operator="equal">
      <formula>0</formula>
    </cfRule>
  </conditionalFormatting>
  <conditionalFormatting sqref="N9:O9">
    <cfRule type="cellIs" dxfId="122" priority="24" operator="equal">
      <formula>0</formula>
    </cfRule>
  </conditionalFormatting>
  <conditionalFormatting sqref="A9:F9">
    <cfRule type="containsText" dxfId="121" priority="2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0" priority="21" operator="equal">
      <formula>0</formula>
    </cfRule>
  </conditionalFormatting>
  <conditionalFormatting sqref="O10">
    <cfRule type="cellIs" dxfId="119" priority="20" operator="equal">
      <formula>"20__. gada __. _________"</formula>
    </cfRule>
  </conditionalFormatting>
  <conditionalFormatting sqref="A54:K54">
    <cfRule type="containsText" dxfId="118" priority="19" operator="containsText" text="Tiešās izmaksas kopā, t. sk. darba devēja sociālais nodoklis __.__% ">
      <formula>NOT(ISERROR(SEARCH("Tiešās izmaksas kopā, t. sk. darba devēja sociālais nodoklis __.__% ",A54)))</formula>
    </cfRule>
  </conditionalFormatting>
  <conditionalFormatting sqref="H14:H53 K14:P53 L54:P54">
    <cfRule type="cellIs" dxfId="117" priority="14" operator="equal">
      <formula>0</formula>
    </cfRule>
  </conditionalFormatting>
  <conditionalFormatting sqref="C4:I4">
    <cfRule type="cellIs" dxfId="116" priority="13" operator="equal">
      <formula>0</formula>
    </cfRule>
  </conditionalFormatting>
  <conditionalFormatting sqref="D5:L8">
    <cfRule type="cellIs" dxfId="115" priority="11" operator="equal">
      <formula>0</formula>
    </cfRule>
  </conditionalFormatting>
  <conditionalFormatting sqref="P10">
    <cfRule type="cellIs" dxfId="114" priority="10" operator="equal">
      <formula>"20__. gada __. _________"</formula>
    </cfRule>
  </conditionalFormatting>
  <conditionalFormatting sqref="C62:H62">
    <cfRule type="cellIs" dxfId="113" priority="7" operator="equal">
      <formula>0</formula>
    </cfRule>
  </conditionalFormatting>
  <conditionalFormatting sqref="C57:H57">
    <cfRule type="cellIs" dxfId="112" priority="6" operator="equal">
      <formula>0</formula>
    </cfRule>
  </conditionalFormatting>
  <conditionalFormatting sqref="C62:H62 C65 C57:H57">
    <cfRule type="cellIs" dxfId="111" priority="5" operator="equal">
      <formula>0</formula>
    </cfRule>
  </conditionalFormatting>
  <conditionalFormatting sqref="D1">
    <cfRule type="cellIs" dxfId="110" priority="4" operator="equal">
      <formula>0</formula>
    </cfRule>
  </conditionalFormatting>
  <conditionalFormatting sqref="C32">
    <cfRule type="expression" priority="3" stopIfTrue="1">
      <formula>#REF!</formula>
    </cfRule>
  </conditionalFormatting>
  <conditionalFormatting sqref="D36:E37 B36:B37">
    <cfRule type="cellIs" dxfId="109" priority="1" operator="equal">
      <formula>0</formula>
    </cfRule>
  </conditionalFormatting>
  <pageMargins left="0.7" right="0.7" top="0.75" bottom="0.75" header="0.3" footer="0.3"/>
  <pageSetup scale="86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46B16A03-C867-4231-9EE2-FA19DDA4D492}">
            <xm:f>NOT(ISERROR(SEARCH("Tāme sastādīta ____. gada ___. ______________",A60)))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A60</xm:sqref>
        </x14:conditionalFormatting>
        <x14:conditionalFormatting xmlns:xm="http://schemas.microsoft.com/office/excel/2006/main">
          <x14:cfRule type="containsText" priority="8" operator="containsText" id="{2AF3CC58-04F0-4432-AA0F-D3D058C3CAD1}">
            <xm:f>NOT(ISERROR(SEARCH("Sertifikāta Nr. _________________________________",A65)))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Z34"/>
  <sheetViews>
    <sheetView topLeftCell="A6"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.140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6" x14ac:dyDescent="0.2">
      <c r="A1" s="22"/>
      <c r="B1" s="22"/>
      <c r="C1" s="26" t="s">
        <v>38</v>
      </c>
      <c r="D1" s="49">
        <f>'Kops a'!A17</f>
        <v>3</v>
      </c>
      <c r="E1" s="22"/>
      <c r="F1" s="22"/>
      <c r="G1" s="22"/>
      <c r="H1" s="22"/>
      <c r="I1" s="22"/>
      <c r="J1" s="22"/>
      <c r="N1" s="25"/>
      <c r="O1" s="26"/>
      <c r="P1" s="27"/>
    </row>
    <row r="2" spans="1:26" x14ac:dyDescent="0.2">
      <c r="A2" s="28"/>
      <c r="B2" s="28"/>
      <c r="C2" s="269" t="s">
        <v>116</v>
      </c>
      <c r="D2" s="269"/>
      <c r="E2" s="269"/>
      <c r="F2" s="269"/>
      <c r="G2" s="269"/>
      <c r="H2" s="269"/>
      <c r="I2" s="269"/>
      <c r="J2" s="28"/>
    </row>
    <row r="3" spans="1:26" x14ac:dyDescent="0.2">
      <c r="A3" s="29"/>
      <c r="B3" s="29"/>
      <c r="C3" s="260" t="s">
        <v>17</v>
      </c>
      <c r="D3" s="260"/>
      <c r="E3" s="260"/>
      <c r="F3" s="260"/>
      <c r="G3" s="260"/>
      <c r="H3" s="260"/>
      <c r="I3" s="260"/>
      <c r="J3" s="29"/>
    </row>
    <row r="4" spans="1:26" x14ac:dyDescent="0.2">
      <c r="A4" s="29"/>
      <c r="B4" s="29"/>
      <c r="C4" s="270" t="s">
        <v>52</v>
      </c>
      <c r="D4" s="270"/>
      <c r="E4" s="270"/>
      <c r="F4" s="270"/>
      <c r="G4" s="270"/>
      <c r="H4" s="270"/>
      <c r="I4" s="270"/>
      <c r="J4" s="29"/>
    </row>
    <row r="5" spans="1:26" x14ac:dyDescent="0.2">
      <c r="A5" s="22"/>
      <c r="B5" s="22"/>
      <c r="C5" s="26" t="s">
        <v>5</v>
      </c>
      <c r="D5" s="283" t="str">
        <f>'Kops a'!D6</f>
        <v>Daudzdzīvokļu dzīvojamās mājas atjaunošana</v>
      </c>
      <c r="E5" s="283"/>
      <c r="F5" s="283"/>
      <c r="G5" s="283"/>
      <c r="H5" s="283"/>
      <c r="I5" s="283"/>
      <c r="J5" s="283"/>
      <c r="K5" s="283"/>
      <c r="L5" s="283"/>
      <c r="M5" s="16"/>
      <c r="N5" s="16"/>
      <c r="O5" s="16"/>
      <c r="P5" s="16"/>
    </row>
    <row r="6" spans="1:26" x14ac:dyDescent="0.2">
      <c r="A6" s="22"/>
      <c r="B6" s="22"/>
      <c r="C6" s="26" t="s">
        <v>6</v>
      </c>
      <c r="D6" s="283" t="str">
        <f>'Kops a'!D7</f>
        <v>Daudzdzīvokļu dzīvojamā māja</v>
      </c>
      <c r="E6" s="283"/>
      <c r="F6" s="283"/>
      <c r="G6" s="283"/>
      <c r="H6" s="283"/>
      <c r="I6" s="283"/>
      <c r="J6" s="283"/>
      <c r="K6" s="283"/>
      <c r="L6" s="283"/>
      <c r="M6" s="16"/>
      <c r="N6" s="16"/>
      <c r="O6" s="16"/>
      <c r="P6" s="16"/>
    </row>
    <row r="7" spans="1:26" x14ac:dyDescent="0.2">
      <c r="A7" s="22"/>
      <c r="B7" s="22"/>
      <c r="C7" s="26" t="s">
        <v>7</v>
      </c>
      <c r="D7" s="283" t="str">
        <f>'Kops a'!D8</f>
        <v>Metālistu iela 7, Rēzekne</v>
      </c>
      <c r="E7" s="283"/>
      <c r="F7" s="283"/>
      <c r="G7" s="283"/>
      <c r="H7" s="283"/>
      <c r="I7" s="283"/>
      <c r="J7" s="283"/>
      <c r="K7" s="283"/>
      <c r="L7" s="283"/>
      <c r="M7" s="16"/>
      <c r="N7" s="16"/>
      <c r="O7" s="16"/>
      <c r="P7" s="16"/>
    </row>
    <row r="8" spans="1:26" x14ac:dyDescent="0.2">
      <c r="A8" s="22"/>
      <c r="B8" s="22"/>
      <c r="C8" s="4" t="s">
        <v>20</v>
      </c>
      <c r="D8" s="283">
        <f>'Kops a'!D9</f>
        <v>0</v>
      </c>
      <c r="E8" s="283"/>
      <c r="F8" s="283"/>
      <c r="G8" s="283"/>
      <c r="H8" s="283"/>
      <c r="I8" s="283"/>
      <c r="J8" s="283"/>
      <c r="K8" s="283"/>
      <c r="L8" s="283"/>
      <c r="M8" s="16"/>
      <c r="N8" s="16"/>
      <c r="O8" s="16"/>
      <c r="P8" s="16"/>
    </row>
    <row r="9" spans="1:26" ht="11.25" customHeight="1" x14ac:dyDescent="0.2">
      <c r="A9" s="271" t="s">
        <v>347</v>
      </c>
      <c r="B9" s="271"/>
      <c r="C9" s="271"/>
      <c r="D9" s="271"/>
      <c r="E9" s="271"/>
      <c r="F9" s="271"/>
      <c r="G9" s="30"/>
      <c r="H9" s="30"/>
      <c r="I9" s="30"/>
      <c r="J9" s="275" t="s">
        <v>39</v>
      </c>
      <c r="K9" s="275"/>
      <c r="L9" s="275"/>
      <c r="M9" s="275"/>
      <c r="N9" s="282">
        <f>P22</f>
        <v>0</v>
      </c>
      <c r="O9" s="282"/>
      <c r="P9" s="30"/>
    </row>
    <row r="10" spans="1:2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A28</f>
        <v>Tāme sastādīta 20__. gada __.____________</v>
      </c>
    </row>
    <row r="11" spans="1:2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26" x14ac:dyDescent="0.2">
      <c r="A12" s="239" t="s">
        <v>23</v>
      </c>
      <c r="B12" s="277" t="s">
        <v>40</v>
      </c>
      <c r="C12" s="273" t="s">
        <v>41</v>
      </c>
      <c r="D12" s="280" t="s">
        <v>42</v>
      </c>
      <c r="E12" s="263" t="s">
        <v>43</v>
      </c>
      <c r="F12" s="272" t="s">
        <v>44</v>
      </c>
      <c r="G12" s="273"/>
      <c r="H12" s="273"/>
      <c r="I12" s="273"/>
      <c r="J12" s="273"/>
      <c r="K12" s="274"/>
      <c r="L12" s="272" t="s">
        <v>45</v>
      </c>
      <c r="M12" s="273"/>
      <c r="N12" s="273"/>
      <c r="O12" s="273"/>
      <c r="P12" s="274"/>
    </row>
    <row r="13" spans="1:26" ht="126.75" customHeight="1" thickBot="1" x14ac:dyDescent="0.3">
      <c r="A13" s="276"/>
      <c r="B13" s="278"/>
      <c r="C13" s="279"/>
      <c r="D13" s="281"/>
      <c r="E13" s="26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  <c r="Q13" s="213"/>
      <c r="R13" s="214"/>
      <c r="S13" s="214"/>
      <c r="T13" s="214"/>
    </row>
    <row r="14" spans="1:26" ht="45" x14ac:dyDescent="0.2">
      <c r="A14" s="96">
        <v>1</v>
      </c>
      <c r="B14" s="37" t="s">
        <v>297</v>
      </c>
      <c r="C14" s="134" t="s">
        <v>117</v>
      </c>
      <c r="D14" s="135" t="s">
        <v>88</v>
      </c>
      <c r="E14" s="209">
        <v>500.6</v>
      </c>
      <c r="F14" s="94"/>
      <c r="G14" s="92"/>
      <c r="H14" s="61"/>
      <c r="I14" s="92"/>
      <c r="J14" s="92"/>
      <c r="K14" s="62"/>
      <c r="L14" s="64"/>
      <c r="M14" s="61"/>
      <c r="N14" s="61"/>
      <c r="O14" s="61"/>
      <c r="P14" s="62"/>
      <c r="Q14" s="204"/>
      <c r="R14" s="204"/>
      <c r="S14" s="204"/>
      <c r="T14" s="204"/>
      <c r="U14" s="204"/>
      <c r="V14" s="204"/>
      <c r="W14" s="204"/>
      <c r="X14" s="204"/>
      <c r="Y14" s="204"/>
      <c r="Z14" s="204"/>
    </row>
    <row r="15" spans="1:26" ht="22.5" x14ac:dyDescent="0.2">
      <c r="A15" s="96">
        <v>2</v>
      </c>
      <c r="B15" s="37" t="s">
        <v>297</v>
      </c>
      <c r="C15" s="134" t="s">
        <v>118</v>
      </c>
      <c r="D15" s="135" t="s">
        <v>123</v>
      </c>
      <c r="E15" s="209">
        <f>6.4*6+7</f>
        <v>45.400000000000006</v>
      </c>
      <c r="F15" s="94"/>
      <c r="G15" s="92"/>
      <c r="H15" s="45"/>
      <c r="I15" s="92"/>
      <c r="J15" s="92"/>
      <c r="K15" s="46"/>
      <c r="L15" s="47"/>
      <c r="M15" s="45"/>
      <c r="N15" s="45"/>
      <c r="O15" s="45"/>
      <c r="P15" s="46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spans="1:26" ht="22.5" x14ac:dyDescent="0.2">
      <c r="A16" s="96">
        <v>2</v>
      </c>
      <c r="B16" s="37" t="s">
        <v>301</v>
      </c>
      <c r="C16" s="136" t="s">
        <v>119</v>
      </c>
      <c r="D16" s="135" t="s">
        <v>79</v>
      </c>
      <c r="E16" s="209">
        <v>1</v>
      </c>
      <c r="F16" s="94"/>
      <c r="G16" s="92"/>
      <c r="H16" s="45"/>
      <c r="I16" s="92"/>
      <c r="J16" s="92"/>
      <c r="K16" s="46"/>
      <c r="L16" s="47"/>
      <c r="M16" s="45"/>
      <c r="N16" s="45"/>
      <c r="O16" s="45"/>
      <c r="P16" s="46"/>
      <c r="Q16" s="204"/>
      <c r="R16" s="204"/>
      <c r="S16" s="204"/>
      <c r="T16" s="204"/>
      <c r="U16" s="204"/>
      <c r="V16" s="204"/>
      <c r="W16" s="204"/>
      <c r="X16" s="204"/>
      <c r="Y16" s="204"/>
      <c r="Z16" s="204"/>
    </row>
    <row r="17" spans="1:26" ht="22.5" x14ac:dyDescent="0.2">
      <c r="A17" s="96">
        <v>3</v>
      </c>
      <c r="B17" s="37" t="s">
        <v>298</v>
      </c>
      <c r="C17" s="137" t="s">
        <v>120</v>
      </c>
      <c r="D17" s="138" t="s">
        <v>88</v>
      </c>
      <c r="E17" s="209">
        <v>500.6</v>
      </c>
      <c r="F17" s="94"/>
      <c r="G17" s="92"/>
      <c r="H17" s="45"/>
      <c r="I17" s="92"/>
      <c r="J17" s="92"/>
      <c r="K17" s="46"/>
      <c r="L17" s="47"/>
      <c r="M17" s="45"/>
      <c r="N17" s="45"/>
      <c r="O17" s="45"/>
      <c r="P17" s="46"/>
      <c r="Q17" s="204"/>
      <c r="R17" s="204"/>
      <c r="S17" s="204"/>
      <c r="T17" s="204"/>
      <c r="U17" s="204"/>
      <c r="V17" s="204"/>
      <c r="W17" s="204"/>
      <c r="X17" s="204"/>
      <c r="Y17" s="204"/>
      <c r="Z17" s="204"/>
    </row>
    <row r="18" spans="1:26" ht="12.75" x14ac:dyDescent="0.2">
      <c r="A18" s="96">
        <v>4</v>
      </c>
      <c r="B18" s="37"/>
      <c r="C18" s="116" t="s">
        <v>91</v>
      </c>
      <c r="D18" s="139" t="s">
        <v>92</v>
      </c>
      <c r="E18" s="209">
        <f>ROUND(E17*0.2,2)</f>
        <v>100.12</v>
      </c>
      <c r="F18" s="94"/>
      <c r="G18" s="92"/>
      <c r="H18" s="45"/>
      <c r="I18" s="92"/>
      <c r="J18" s="92"/>
      <c r="K18" s="46"/>
      <c r="L18" s="47"/>
      <c r="M18" s="45"/>
      <c r="N18" s="45"/>
      <c r="O18" s="45"/>
      <c r="P18" s="46"/>
      <c r="Q18" s="204"/>
      <c r="R18" s="204"/>
      <c r="S18" s="204"/>
      <c r="T18" s="204"/>
      <c r="U18" s="204"/>
      <c r="V18" s="204"/>
      <c r="W18" s="204"/>
      <c r="X18" s="204"/>
      <c r="Y18" s="204"/>
      <c r="Z18" s="204"/>
    </row>
    <row r="19" spans="1:26" ht="33.75" x14ac:dyDescent="0.2">
      <c r="A19" s="96">
        <v>5</v>
      </c>
      <c r="B19" s="37" t="s">
        <v>299</v>
      </c>
      <c r="C19" s="140" t="s">
        <v>313</v>
      </c>
      <c r="D19" s="138" t="s">
        <v>88</v>
      </c>
      <c r="E19" s="209">
        <v>500.6</v>
      </c>
      <c r="F19" s="94"/>
      <c r="G19" s="92"/>
      <c r="H19" s="45"/>
      <c r="I19" s="92"/>
      <c r="J19" s="92"/>
      <c r="K19" s="46"/>
      <c r="L19" s="47"/>
      <c r="M19" s="45"/>
      <c r="N19" s="45"/>
      <c r="O19" s="45"/>
      <c r="P19" s="46"/>
      <c r="Q19" s="204"/>
      <c r="R19" s="204"/>
      <c r="S19" s="204"/>
      <c r="T19" s="204"/>
      <c r="U19" s="204"/>
      <c r="V19" s="204"/>
      <c r="W19" s="204"/>
      <c r="X19" s="204"/>
      <c r="Y19" s="204"/>
      <c r="Z19" s="204"/>
    </row>
    <row r="20" spans="1:26" ht="22.5" x14ac:dyDescent="0.2">
      <c r="A20" s="96">
        <v>6</v>
      </c>
      <c r="B20" s="37"/>
      <c r="C20" s="116" t="s">
        <v>121</v>
      </c>
      <c r="D20" s="138" t="s">
        <v>88</v>
      </c>
      <c r="E20" s="209">
        <f>ROUND(E19*1.1,2)</f>
        <v>550.66</v>
      </c>
      <c r="F20" s="64"/>
      <c r="G20" s="61"/>
      <c r="H20" s="45"/>
      <c r="I20" s="92"/>
      <c r="J20" s="92"/>
      <c r="K20" s="46"/>
      <c r="L20" s="47"/>
      <c r="M20" s="45"/>
      <c r="N20" s="45"/>
      <c r="O20" s="45"/>
      <c r="P20" s="46"/>
      <c r="R20" s="204"/>
      <c r="S20" s="204"/>
      <c r="T20" s="204"/>
    </row>
    <row r="21" spans="1:26" ht="13.5" thickBot="1" x14ac:dyDescent="0.25">
      <c r="A21" s="97">
        <v>8</v>
      </c>
      <c r="B21" s="37"/>
      <c r="C21" s="141" t="s">
        <v>122</v>
      </c>
      <c r="D21" s="142" t="s">
        <v>90</v>
      </c>
      <c r="E21" s="143">
        <f>ROUND(E19*7,2)</f>
        <v>3504.2</v>
      </c>
      <c r="F21" s="64"/>
      <c r="G21" s="61"/>
      <c r="H21" s="45"/>
      <c r="I21" s="93"/>
      <c r="J21" s="93"/>
      <c r="K21" s="46"/>
      <c r="L21" s="47"/>
      <c r="M21" s="45"/>
      <c r="N21" s="45"/>
      <c r="O21" s="45"/>
      <c r="P21" s="46"/>
      <c r="R21" s="204"/>
      <c r="S21" s="204"/>
      <c r="T21" s="204"/>
    </row>
    <row r="22" spans="1:26" ht="12" thickBot="1" x14ac:dyDescent="0.25">
      <c r="A22" s="266" t="s">
        <v>82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8"/>
      <c r="L22" s="65">
        <f>SUM(L14:L21)</f>
        <v>0</v>
      </c>
      <c r="M22" s="66">
        <f>SUM(M14:M21)</f>
        <v>0</v>
      </c>
      <c r="N22" s="66">
        <f>SUM(N14:N21)</f>
        <v>0</v>
      </c>
      <c r="O22" s="66">
        <f>SUM(O14:O21)</f>
        <v>0</v>
      </c>
      <c r="P22" s="67">
        <f>SUM(P14:P21)</f>
        <v>0</v>
      </c>
    </row>
    <row r="23" spans="1:26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26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26" x14ac:dyDescent="0.2">
      <c r="A25" s="1" t="s">
        <v>14</v>
      </c>
      <c r="B25" s="16"/>
      <c r="C25" s="265">
        <f>'Kops a'!C31:H31</f>
        <v>0</v>
      </c>
      <c r="D25" s="265"/>
      <c r="E25" s="265"/>
      <c r="F25" s="265"/>
      <c r="G25" s="265"/>
      <c r="H25" s="265"/>
      <c r="I25" s="16"/>
      <c r="J25" s="16"/>
      <c r="K25" s="16"/>
      <c r="L25" s="16"/>
      <c r="M25" s="16"/>
      <c r="N25" s="16"/>
      <c r="O25" s="16"/>
      <c r="P25" s="16"/>
    </row>
    <row r="26" spans="1:26" x14ac:dyDescent="0.2">
      <c r="A26" s="16"/>
      <c r="B26" s="16"/>
      <c r="C26" s="217" t="s">
        <v>15</v>
      </c>
      <c r="D26" s="217"/>
      <c r="E26" s="217"/>
      <c r="F26" s="217"/>
      <c r="G26" s="217"/>
      <c r="H26" s="217"/>
      <c r="I26" s="16"/>
      <c r="J26" s="16"/>
      <c r="K26" s="16"/>
      <c r="L26" s="16"/>
      <c r="M26" s="16"/>
      <c r="N26" s="16"/>
      <c r="O26" s="16"/>
      <c r="P26" s="16"/>
    </row>
    <row r="27" spans="1:26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26" x14ac:dyDescent="0.2">
      <c r="A28" s="82" t="str">
        <f>'Kops a'!A34</f>
        <v>Tāme sastādīta 20__. gada __.____________</v>
      </c>
      <c r="B28" s="83"/>
      <c r="C28" s="83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26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26" x14ac:dyDescent="0.2">
      <c r="A30" s="1" t="s">
        <v>37</v>
      </c>
      <c r="B30" s="16"/>
      <c r="C30" s="265">
        <f>'Kops a'!C36:H36</f>
        <v>0</v>
      </c>
      <c r="D30" s="265"/>
      <c r="E30" s="265"/>
      <c r="F30" s="265"/>
      <c r="G30" s="265"/>
      <c r="H30" s="265"/>
      <c r="I30" s="16"/>
      <c r="J30" s="16"/>
      <c r="K30" s="16"/>
      <c r="L30" s="16"/>
      <c r="M30" s="16"/>
      <c r="N30" s="16"/>
      <c r="O30" s="16"/>
      <c r="P30" s="16"/>
    </row>
    <row r="31" spans="1:26" x14ac:dyDescent="0.2">
      <c r="A31" s="16"/>
      <c r="B31" s="16"/>
      <c r="C31" s="217" t="s">
        <v>15</v>
      </c>
      <c r="D31" s="217"/>
      <c r="E31" s="217"/>
      <c r="F31" s="217"/>
      <c r="G31" s="217"/>
      <c r="H31" s="217"/>
      <c r="I31" s="16"/>
      <c r="J31" s="16"/>
      <c r="K31" s="16"/>
      <c r="L31" s="16"/>
      <c r="M31" s="16"/>
      <c r="N31" s="16"/>
      <c r="O31" s="16"/>
      <c r="P31" s="16"/>
    </row>
    <row r="32" spans="1:2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82" t="s">
        <v>54</v>
      </c>
      <c r="B33" s="83"/>
      <c r="C33" s="87">
        <f>'Kops a'!C39</f>
        <v>0</v>
      </c>
      <c r="D33" s="4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</sheetData>
  <mergeCells count="22">
    <mergeCell ref="E12:E13"/>
    <mergeCell ref="C2:I2"/>
    <mergeCell ref="C3:I3"/>
    <mergeCell ref="D5:L5"/>
    <mergeCell ref="D6:L6"/>
    <mergeCell ref="D7:L7"/>
    <mergeCell ref="N9:O9"/>
    <mergeCell ref="L12:P12"/>
    <mergeCell ref="C31:H31"/>
    <mergeCell ref="C4:I4"/>
    <mergeCell ref="F12:K12"/>
    <mergeCell ref="A9:F9"/>
    <mergeCell ref="J9:M9"/>
    <mergeCell ref="D8:L8"/>
    <mergeCell ref="A22:K22"/>
    <mergeCell ref="C25:H25"/>
    <mergeCell ref="C26:H26"/>
    <mergeCell ref="C30:H30"/>
    <mergeCell ref="A12:A13"/>
    <mergeCell ref="B12:B13"/>
    <mergeCell ref="C12:C13"/>
    <mergeCell ref="D12:D13"/>
  </mergeCells>
  <conditionalFormatting sqref="D15:G21 A15:B21 I15:J21">
    <cfRule type="cellIs" dxfId="106" priority="33" operator="equal">
      <formula>0</formula>
    </cfRule>
  </conditionalFormatting>
  <conditionalFormatting sqref="N9:O9 H14:H21 K14:P21">
    <cfRule type="cellIs" dxfId="105" priority="32" operator="equal">
      <formula>0</formula>
    </cfRule>
  </conditionalFormatting>
  <conditionalFormatting sqref="A9:F9">
    <cfRule type="containsText" dxfId="104" priority="3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03" priority="29" operator="equal">
      <formula>0</formula>
    </cfRule>
  </conditionalFormatting>
  <conditionalFormatting sqref="O10">
    <cfRule type="cellIs" dxfId="102" priority="28" operator="equal">
      <formula>"20__. gada __. _________"</formula>
    </cfRule>
  </conditionalFormatting>
  <conditionalFormatting sqref="A22:K22">
    <cfRule type="containsText" dxfId="101" priority="27" operator="containsText" text="Tiešās izmaksas kopā, t. sk. darba devēja sociālais nodoklis __.__% ">
      <formula>NOT(ISERROR(SEARCH("Tiešās izmaksas kopā, t. sk. darba devēja sociālais nodoklis __.__% ",A22)))</formula>
    </cfRule>
  </conditionalFormatting>
  <conditionalFormatting sqref="L22:P22">
    <cfRule type="cellIs" dxfId="100" priority="22" operator="equal">
      <formula>0</formula>
    </cfRule>
  </conditionalFormatting>
  <conditionalFormatting sqref="C4:I4">
    <cfRule type="cellIs" dxfId="99" priority="21" operator="equal">
      <formula>0</formula>
    </cfRule>
  </conditionalFormatting>
  <conditionalFormatting sqref="C15:C21">
    <cfRule type="cellIs" dxfId="98" priority="20" operator="equal">
      <formula>0</formula>
    </cfRule>
  </conditionalFormatting>
  <conditionalFormatting sqref="D5:L8">
    <cfRule type="cellIs" dxfId="97" priority="18" operator="equal">
      <formula>0</formula>
    </cfRule>
  </conditionalFormatting>
  <conditionalFormatting sqref="A14 D14:G14">
    <cfRule type="cellIs" dxfId="96" priority="17" operator="equal">
      <formula>0</formula>
    </cfRule>
  </conditionalFormatting>
  <conditionalFormatting sqref="C14">
    <cfRule type="cellIs" dxfId="95" priority="16" operator="equal">
      <formula>0</formula>
    </cfRule>
  </conditionalFormatting>
  <conditionalFormatting sqref="I14:J14">
    <cfRule type="cellIs" dxfId="94" priority="15" operator="equal">
      <formula>0</formula>
    </cfRule>
  </conditionalFormatting>
  <conditionalFormatting sqref="P10">
    <cfRule type="cellIs" dxfId="93" priority="14" operator="equal">
      <formula>"20__. gada __. _________"</formula>
    </cfRule>
  </conditionalFormatting>
  <conditionalFormatting sqref="C30:H30">
    <cfRule type="cellIs" dxfId="92" priority="11" operator="equal">
      <formula>0</formula>
    </cfRule>
  </conditionalFormatting>
  <conditionalFormatting sqref="C25:H25">
    <cfRule type="cellIs" dxfId="91" priority="10" operator="equal">
      <formula>0</formula>
    </cfRule>
  </conditionalFormatting>
  <conditionalFormatting sqref="C30:H30 C33 C25:H25">
    <cfRule type="cellIs" dxfId="90" priority="9" operator="equal">
      <formula>0</formula>
    </cfRule>
  </conditionalFormatting>
  <conditionalFormatting sqref="D1">
    <cfRule type="cellIs" dxfId="89" priority="8" operator="equal">
      <formula>0</formula>
    </cfRule>
  </conditionalFormatting>
  <conditionalFormatting sqref="B14">
    <cfRule type="cellIs" dxfId="88" priority="7" operator="equal">
      <formula>0</formula>
    </cfRule>
  </conditionalFormatting>
  <pageMargins left="0.7" right="0.7" top="0.75" bottom="0.75" header="0.3" footer="0.3"/>
  <pageSetup paperSize="9" scale="9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422C369-7259-49E7-A89B-9D562DEE2E41}">
            <xm:f>NOT(ISERROR(SEARCH("Tāme sastādīta ____. gada ___. ______________",A28)))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containsText" priority="12" operator="containsText" id="{D859E3E6-089F-4F16-889A-98EF63E5F3AC}">
            <xm:f>NOT(ISERROR(SEARCH("Sertifikāta Nr. _________________________________",A33)))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C122"/>
  <sheetViews>
    <sheetView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.71093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0" x14ac:dyDescent="0.2">
      <c r="A1" s="22"/>
      <c r="B1" s="22"/>
      <c r="C1" s="26" t="s">
        <v>38</v>
      </c>
      <c r="D1" s="49">
        <f>'Kops a'!A18</f>
        <v>4</v>
      </c>
      <c r="E1" s="22"/>
      <c r="F1" s="22"/>
      <c r="G1" s="22"/>
      <c r="H1" s="22"/>
      <c r="I1" s="22"/>
      <c r="J1" s="22"/>
      <c r="N1" s="25"/>
      <c r="O1" s="26"/>
      <c r="P1" s="27"/>
    </row>
    <row r="2" spans="1:20" x14ac:dyDescent="0.2">
      <c r="A2" s="28"/>
      <c r="B2" s="28"/>
      <c r="C2" s="269" t="s">
        <v>62</v>
      </c>
      <c r="D2" s="269"/>
      <c r="E2" s="269"/>
      <c r="F2" s="269"/>
      <c r="G2" s="269"/>
      <c r="H2" s="269"/>
      <c r="I2" s="269"/>
      <c r="J2" s="28"/>
    </row>
    <row r="3" spans="1:20" x14ac:dyDescent="0.2">
      <c r="A3" s="29"/>
      <c r="B3" s="29"/>
      <c r="C3" s="260" t="s">
        <v>17</v>
      </c>
      <c r="D3" s="260"/>
      <c r="E3" s="260"/>
      <c r="F3" s="260"/>
      <c r="G3" s="260"/>
      <c r="H3" s="260"/>
      <c r="I3" s="260"/>
      <c r="J3" s="29"/>
    </row>
    <row r="4" spans="1:20" x14ac:dyDescent="0.2">
      <c r="A4" s="29"/>
      <c r="B4" s="29"/>
      <c r="C4" s="270" t="s">
        <v>52</v>
      </c>
      <c r="D4" s="270"/>
      <c r="E4" s="270"/>
      <c r="F4" s="270"/>
      <c r="G4" s="270"/>
      <c r="H4" s="270"/>
      <c r="I4" s="270"/>
      <c r="J4" s="29"/>
    </row>
    <row r="5" spans="1:20" x14ac:dyDescent="0.2">
      <c r="A5" s="22"/>
      <c r="B5" s="22"/>
      <c r="C5" s="26" t="s">
        <v>5</v>
      </c>
      <c r="D5" s="283" t="str">
        <f>'Kops a'!D6</f>
        <v>Daudzdzīvokļu dzīvojamās mājas atjaunošana</v>
      </c>
      <c r="E5" s="283"/>
      <c r="F5" s="283"/>
      <c r="G5" s="283"/>
      <c r="H5" s="283"/>
      <c r="I5" s="283"/>
      <c r="J5" s="283"/>
      <c r="K5" s="283"/>
      <c r="L5" s="283"/>
      <c r="M5" s="16"/>
      <c r="N5" s="16"/>
      <c r="O5" s="16"/>
      <c r="P5" s="16"/>
    </row>
    <row r="6" spans="1:20" x14ac:dyDescent="0.2">
      <c r="A6" s="22"/>
      <c r="B6" s="22"/>
      <c r="C6" s="26" t="s">
        <v>6</v>
      </c>
      <c r="D6" s="283" t="str">
        <f>'Kops a'!D7</f>
        <v>Daudzdzīvokļu dzīvojamā māja</v>
      </c>
      <c r="E6" s="283"/>
      <c r="F6" s="283"/>
      <c r="G6" s="283"/>
      <c r="H6" s="283"/>
      <c r="I6" s="283"/>
      <c r="J6" s="283"/>
      <c r="K6" s="283"/>
      <c r="L6" s="283"/>
      <c r="M6" s="16"/>
      <c r="N6" s="16"/>
      <c r="O6" s="16"/>
      <c r="P6" s="16"/>
    </row>
    <row r="7" spans="1:20" x14ac:dyDescent="0.2">
      <c r="A7" s="22"/>
      <c r="B7" s="22"/>
      <c r="C7" s="26" t="s">
        <v>7</v>
      </c>
      <c r="D7" s="283" t="str">
        <f>'Kops a'!D8</f>
        <v>Metālistu iela 7, Rēzekne</v>
      </c>
      <c r="E7" s="283"/>
      <c r="F7" s="283"/>
      <c r="G7" s="283"/>
      <c r="H7" s="283"/>
      <c r="I7" s="283"/>
      <c r="J7" s="283"/>
      <c r="K7" s="283"/>
      <c r="L7" s="283"/>
      <c r="M7" s="16"/>
      <c r="N7" s="16"/>
      <c r="O7" s="16"/>
      <c r="P7" s="16"/>
    </row>
    <row r="8" spans="1:20" x14ac:dyDescent="0.2">
      <c r="A8" s="22"/>
      <c r="B8" s="22"/>
      <c r="C8" s="4" t="s">
        <v>20</v>
      </c>
      <c r="D8" s="283">
        <f>'Kops a'!D9</f>
        <v>0</v>
      </c>
      <c r="E8" s="283"/>
      <c r="F8" s="283"/>
      <c r="G8" s="283"/>
      <c r="H8" s="283"/>
      <c r="I8" s="283"/>
      <c r="J8" s="283"/>
      <c r="K8" s="283"/>
      <c r="L8" s="283"/>
      <c r="M8" s="16"/>
      <c r="N8" s="16"/>
      <c r="O8" s="16"/>
      <c r="P8" s="16"/>
    </row>
    <row r="9" spans="1:20" ht="11.25" customHeight="1" x14ac:dyDescent="0.2">
      <c r="A9" s="271" t="s">
        <v>347</v>
      </c>
      <c r="B9" s="271"/>
      <c r="C9" s="271"/>
      <c r="D9" s="271"/>
      <c r="E9" s="271"/>
      <c r="F9" s="271"/>
      <c r="G9" s="30"/>
      <c r="H9" s="30"/>
      <c r="I9" s="30"/>
      <c r="J9" s="275" t="s">
        <v>39</v>
      </c>
      <c r="K9" s="275"/>
      <c r="L9" s="275"/>
      <c r="M9" s="275"/>
      <c r="N9" s="282">
        <f>P110</f>
        <v>0</v>
      </c>
      <c r="O9" s="282"/>
      <c r="P9" s="30"/>
    </row>
    <row r="10" spans="1:20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A116</f>
        <v>Tāme sastādīta 20__. gada __.____________</v>
      </c>
    </row>
    <row r="11" spans="1:20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20" x14ac:dyDescent="0.2">
      <c r="A12" s="239" t="s">
        <v>23</v>
      </c>
      <c r="B12" s="277" t="s">
        <v>40</v>
      </c>
      <c r="C12" s="273" t="s">
        <v>41</v>
      </c>
      <c r="D12" s="280" t="s">
        <v>42</v>
      </c>
      <c r="E12" s="263" t="s">
        <v>43</v>
      </c>
      <c r="F12" s="272" t="s">
        <v>44</v>
      </c>
      <c r="G12" s="273"/>
      <c r="H12" s="273"/>
      <c r="I12" s="273"/>
      <c r="J12" s="273"/>
      <c r="K12" s="274"/>
      <c r="L12" s="272" t="s">
        <v>45</v>
      </c>
      <c r="M12" s="273"/>
      <c r="N12" s="273"/>
      <c r="O12" s="273"/>
      <c r="P12" s="274"/>
    </row>
    <row r="13" spans="1:20" ht="126.75" customHeight="1" thickBot="1" x14ac:dyDescent="0.3">
      <c r="A13" s="276"/>
      <c r="B13" s="278"/>
      <c r="C13" s="279"/>
      <c r="D13" s="281"/>
      <c r="E13" s="26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  <c r="Q13" s="213"/>
      <c r="R13" s="214"/>
      <c r="S13" s="214"/>
      <c r="T13" s="214"/>
    </row>
    <row r="14" spans="1:20" ht="12.75" x14ac:dyDescent="0.2">
      <c r="A14" s="96">
        <v>1</v>
      </c>
      <c r="B14" s="59" t="s">
        <v>295</v>
      </c>
      <c r="C14" s="99" t="s">
        <v>124</v>
      </c>
      <c r="D14" s="132" t="s">
        <v>88</v>
      </c>
      <c r="E14" s="191">
        <v>2509.9499999999998</v>
      </c>
      <c r="F14" s="64"/>
      <c r="G14" s="61"/>
      <c r="H14" s="61"/>
      <c r="I14" s="61"/>
      <c r="J14" s="61"/>
      <c r="K14" s="62"/>
      <c r="L14" s="64"/>
      <c r="M14" s="61"/>
      <c r="N14" s="61"/>
      <c r="O14" s="61"/>
      <c r="P14" s="62"/>
    </row>
    <row r="15" spans="1:20" ht="12.75" x14ac:dyDescent="0.2">
      <c r="A15" s="96">
        <v>2</v>
      </c>
      <c r="B15" s="37"/>
      <c r="C15" s="100" t="s">
        <v>125</v>
      </c>
      <c r="D15" s="24" t="s">
        <v>88</v>
      </c>
      <c r="E15" s="191">
        <v>2509.9499999999998</v>
      </c>
      <c r="F15" s="64"/>
      <c r="G15" s="61"/>
      <c r="H15" s="45"/>
      <c r="I15" s="61"/>
      <c r="J15" s="61"/>
      <c r="K15" s="46"/>
      <c r="L15" s="47"/>
      <c r="M15" s="45"/>
      <c r="N15" s="45"/>
      <c r="O15" s="45"/>
      <c r="P15" s="46"/>
    </row>
    <row r="16" spans="1:20" ht="12.75" x14ac:dyDescent="0.2">
      <c r="A16" s="96">
        <v>3</v>
      </c>
      <c r="B16" s="37"/>
      <c r="C16" s="100" t="s">
        <v>126</v>
      </c>
      <c r="D16" s="24" t="s">
        <v>88</v>
      </c>
      <c r="E16" s="191">
        <v>2509.9499999999998</v>
      </c>
      <c r="F16" s="64"/>
      <c r="G16" s="133"/>
      <c r="H16" s="45"/>
      <c r="I16" s="61"/>
      <c r="J16" s="61"/>
      <c r="K16" s="46"/>
      <c r="L16" s="47"/>
      <c r="M16" s="45"/>
      <c r="N16" s="45"/>
      <c r="O16" s="45"/>
      <c r="P16" s="46"/>
    </row>
    <row r="17" spans="1:16" ht="12.75" x14ac:dyDescent="0.2">
      <c r="A17" s="96">
        <v>4</v>
      </c>
      <c r="B17" s="37" t="s">
        <v>298</v>
      </c>
      <c r="C17" s="101" t="s">
        <v>127</v>
      </c>
      <c r="D17" s="24" t="s">
        <v>80</v>
      </c>
      <c r="E17" s="191">
        <v>6</v>
      </c>
      <c r="F17" s="64"/>
      <c r="G17" s="61"/>
      <c r="H17" s="45"/>
      <c r="I17" s="61"/>
      <c r="J17" s="61"/>
      <c r="K17" s="46"/>
      <c r="L17" s="47"/>
      <c r="M17" s="45"/>
      <c r="N17" s="45"/>
      <c r="O17" s="45"/>
      <c r="P17" s="46"/>
    </row>
    <row r="18" spans="1:16" ht="33.75" x14ac:dyDescent="0.2">
      <c r="A18" s="96">
        <v>5</v>
      </c>
      <c r="B18" s="37" t="s">
        <v>298</v>
      </c>
      <c r="C18" s="102" t="s">
        <v>128</v>
      </c>
      <c r="D18" s="24" t="s">
        <v>88</v>
      </c>
      <c r="E18" s="191">
        <v>1245</v>
      </c>
      <c r="F18" s="64"/>
      <c r="G18" s="61"/>
      <c r="H18" s="45"/>
      <c r="I18" s="61"/>
      <c r="J18" s="61"/>
      <c r="K18" s="46"/>
      <c r="L18" s="47"/>
      <c r="M18" s="45"/>
      <c r="N18" s="45"/>
      <c r="O18" s="45"/>
      <c r="P18" s="46"/>
    </row>
    <row r="19" spans="1:16" ht="22.5" x14ac:dyDescent="0.2">
      <c r="A19" s="96">
        <v>6</v>
      </c>
      <c r="B19" s="37" t="s">
        <v>303</v>
      </c>
      <c r="C19" s="103" t="s">
        <v>310</v>
      </c>
      <c r="D19" s="24" t="s">
        <v>88</v>
      </c>
      <c r="E19" s="191">
        <v>5.4719999999999995</v>
      </c>
      <c r="F19" s="64"/>
      <c r="G19" s="61"/>
      <c r="H19" s="45"/>
      <c r="I19" s="61"/>
      <c r="J19" s="61"/>
      <c r="K19" s="46"/>
      <c r="L19" s="47"/>
      <c r="M19" s="45"/>
      <c r="N19" s="45"/>
      <c r="O19" s="45"/>
      <c r="P19" s="46"/>
    </row>
    <row r="20" spans="1:16" ht="12.75" x14ac:dyDescent="0.2">
      <c r="A20" s="96">
        <v>7</v>
      </c>
      <c r="B20" s="37" t="s">
        <v>297</v>
      </c>
      <c r="C20" s="104" t="s">
        <v>129</v>
      </c>
      <c r="D20" s="24" t="s">
        <v>88</v>
      </c>
      <c r="E20" s="191">
        <v>8.25</v>
      </c>
      <c r="F20" s="64"/>
      <c r="G20" s="61"/>
      <c r="H20" s="45"/>
      <c r="I20" s="61"/>
      <c r="J20" s="61"/>
      <c r="K20" s="46"/>
      <c r="L20" s="47"/>
      <c r="M20" s="45"/>
      <c r="N20" s="45"/>
      <c r="O20" s="45"/>
      <c r="P20" s="46"/>
    </row>
    <row r="21" spans="1:16" ht="12.75" x14ac:dyDescent="0.2">
      <c r="A21" s="96">
        <v>8</v>
      </c>
      <c r="B21" s="37" t="s">
        <v>297</v>
      </c>
      <c r="C21" s="105" t="s">
        <v>130</v>
      </c>
      <c r="D21" s="24" t="s">
        <v>86</v>
      </c>
      <c r="E21" s="191">
        <v>4.03</v>
      </c>
      <c r="F21" s="64"/>
      <c r="G21" s="61"/>
      <c r="H21" s="45"/>
      <c r="I21" s="61"/>
      <c r="J21" s="61"/>
      <c r="K21" s="46"/>
      <c r="L21" s="47"/>
      <c r="M21" s="45"/>
      <c r="N21" s="45"/>
      <c r="O21" s="45"/>
      <c r="P21" s="46"/>
    </row>
    <row r="22" spans="1:16" ht="22.5" x14ac:dyDescent="0.2">
      <c r="A22" s="96">
        <v>9</v>
      </c>
      <c r="B22" s="37" t="s">
        <v>297</v>
      </c>
      <c r="C22" s="105" t="s">
        <v>131</v>
      </c>
      <c r="D22" s="24" t="s">
        <v>85</v>
      </c>
      <c r="E22" s="191">
        <v>3</v>
      </c>
      <c r="F22" s="64"/>
      <c r="G22" s="61"/>
      <c r="H22" s="45"/>
      <c r="I22" s="61"/>
      <c r="J22" s="61"/>
      <c r="K22" s="46"/>
      <c r="L22" s="47"/>
      <c r="M22" s="45"/>
      <c r="N22" s="45"/>
      <c r="O22" s="45"/>
      <c r="P22" s="46"/>
    </row>
    <row r="23" spans="1:16" ht="12.75" x14ac:dyDescent="0.2">
      <c r="A23" s="96">
        <v>10</v>
      </c>
      <c r="B23" s="37" t="s">
        <v>297</v>
      </c>
      <c r="C23" s="105" t="s">
        <v>132</v>
      </c>
      <c r="D23" s="24" t="s">
        <v>183</v>
      </c>
      <c r="E23" s="191">
        <v>6</v>
      </c>
      <c r="F23" s="64"/>
      <c r="G23" s="61"/>
      <c r="H23" s="45"/>
      <c r="I23" s="61"/>
      <c r="J23" s="61"/>
      <c r="K23" s="46"/>
      <c r="L23" s="47"/>
      <c r="M23" s="45"/>
      <c r="N23" s="45"/>
      <c r="O23" s="45"/>
      <c r="P23" s="46"/>
    </row>
    <row r="24" spans="1:16" ht="12.75" x14ac:dyDescent="0.2">
      <c r="A24" s="96">
        <v>11</v>
      </c>
      <c r="B24" s="37" t="s">
        <v>297</v>
      </c>
      <c r="C24" s="105" t="s">
        <v>133</v>
      </c>
      <c r="D24" s="24" t="s">
        <v>85</v>
      </c>
      <c r="E24" s="191">
        <v>1</v>
      </c>
      <c r="F24" s="64"/>
      <c r="G24" s="61"/>
      <c r="H24" s="45"/>
      <c r="I24" s="61"/>
      <c r="J24" s="61"/>
      <c r="K24" s="46"/>
      <c r="L24" s="47"/>
      <c r="M24" s="45"/>
      <c r="N24" s="45"/>
      <c r="O24" s="45"/>
      <c r="P24" s="46"/>
    </row>
    <row r="25" spans="1:16" ht="22.5" x14ac:dyDescent="0.2">
      <c r="A25" s="96">
        <v>12</v>
      </c>
      <c r="B25" s="37" t="s">
        <v>297</v>
      </c>
      <c r="C25" s="106" t="s">
        <v>134</v>
      </c>
      <c r="D25" s="24" t="s">
        <v>80</v>
      </c>
      <c r="E25" s="191">
        <v>1</v>
      </c>
      <c r="F25" s="64"/>
      <c r="G25" s="61"/>
      <c r="H25" s="45"/>
      <c r="I25" s="61"/>
      <c r="J25" s="61"/>
      <c r="K25" s="46"/>
      <c r="L25" s="47"/>
      <c r="M25" s="45"/>
      <c r="N25" s="45"/>
      <c r="O25" s="45"/>
      <c r="P25" s="46"/>
    </row>
    <row r="26" spans="1:16" ht="12.75" x14ac:dyDescent="0.2">
      <c r="A26" s="96">
        <v>13</v>
      </c>
      <c r="B26" s="37" t="s">
        <v>297</v>
      </c>
      <c r="C26" s="105" t="s">
        <v>135</v>
      </c>
      <c r="D26" s="24" t="s">
        <v>85</v>
      </c>
      <c r="E26" s="191">
        <v>1</v>
      </c>
      <c r="F26" s="64"/>
      <c r="G26" s="61"/>
      <c r="H26" s="45"/>
      <c r="I26" s="61"/>
      <c r="J26" s="61"/>
      <c r="K26" s="46"/>
      <c r="L26" s="47"/>
      <c r="M26" s="45"/>
      <c r="N26" s="45"/>
      <c r="O26" s="45"/>
      <c r="P26" s="46"/>
    </row>
    <row r="27" spans="1:16" ht="22.5" x14ac:dyDescent="0.2">
      <c r="A27" s="96">
        <v>14</v>
      </c>
      <c r="B27" s="37" t="s">
        <v>297</v>
      </c>
      <c r="C27" s="107" t="s">
        <v>136</v>
      </c>
      <c r="D27" s="24" t="s">
        <v>80</v>
      </c>
      <c r="E27" s="191">
        <v>1</v>
      </c>
      <c r="F27" s="64"/>
      <c r="G27" s="61"/>
      <c r="H27" s="45"/>
      <c r="I27" s="61"/>
      <c r="J27" s="61"/>
      <c r="K27" s="46"/>
      <c r="L27" s="47"/>
      <c r="M27" s="45"/>
      <c r="N27" s="45"/>
      <c r="O27" s="45"/>
      <c r="P27" s="46"/>
    </row>
    <row r="28" spans="1:16" ht="12.75" x14ac:dyDescent="0.2">
      <c r="A28" s="96">
        <v>15</v>
      </c>
      <c r="B28" s="37" t="s">
        <v>297</v>
      </c>
      <c r="C28" s="108" t="s">
        <v>137</v>
      </c>
      <c r="D28" s="24" t="s">
        <v>88</v>
      </c>
      <c r="E28" s="191">
        <v>92.9</v>
      </c>
      <c r="F28" s="64"/>
      <c r="G28" s="61"/>
      <c r="H28" s="45"/>
      <c r="I28" s="61"/>
      <c r="J28" s="61"/>
      <c r="K28" s="46"/>
      <c r="L28" s="47"/>
      <c r="M28" s="45"/>
      <c r="N28" s="45"/>
      <c r="O28" s="45"/>
      <c r="P28" s="46"/>
    </row>
    <row r="29" spans="1:16" ht="12.75" x14ac:dyDescent="0.2">
      <c r="A29" s="96">
        <v>16</v>
      </c>
      <c r="B29" s="37" t="s">
        <v>297</v>
      </c>
      <c r="C29" s="105" t="s">
        <v>138</v>
      </c>
      <c r="D29" s="24" t="s">
        <v>183</v>
      </c>
      <c r="E29" s="191">
        <v>97.37</v>
      </c>
      <c r="F29" s="64"/>
      <c r="G29" s="61"/>
      <c r="H29" s="45"/>
      <c r="I29" s="61"/>
      <c r="J29" s="61"/>
      <c r="K29" s="46"/>
      <c r="L29" s="47"/>
      <c r="M29" s="45"/>
      <c r="N29" s="45"/>
      <c r="O29" s="45"/>
      <c r="P29" s="46"/>
    </row>
    <row r="30" spans="1:16" ht="22.5" x14ac:dyDescent="0.2">
      <c r="A30" s="96">
        <v>17</v>
      </c>
      <c r="B30" s="37" t="s">
        <v>297</v>
      </c>
      <c r="C30" s="105" t="s">
        <v>139</v>
      </c>
      <c r="D30" s="24" t="s">
        <v>183</v>
      </c>
      <c r="E30" s="191">
        <v>434</v>
      </c>
      <c r="F30" s="64"/>
      <c r="G30" s="61"/>
      <c r="H30" s="45"/>
      <c r="I30" s="61"/>
      <c r="J30" s="61"/>
      <c r="K30" s="46"/>
      <c r="L30" s="47"/>
      <c r="M30" s="45"/>
      <c r="N30" s="45"/>
      <c r="O30" s="45"/>
      <c r="P30" s="46"/>
    </row>
    <row r="31" spans="1:16" ht="12.75" x14ac:dyDescent="0.2">
      <c r="A31" s="96">
        <v>18</v>
      </c>
      <c r="B31" s="37" t="s">
        <v>297</v>
      </c>
      <c r="C31" s="105" t="s">
        <v>140</v>
      </c>
      <c r="D31" s="24" t="s">
        <v>183</v>
      </c>
      <c r="E31" s="191">
        <v>44.4</v>
      </c>
      <c r="F31" s="64"/>
      <c r="G31" s="61"/>
      <c r="H31" s="45"/>
      <c r="I31" s="61"/>
      <c r="J31" s="61"/>
      <c r="K31" s="46"/>
      <c r="L31" s="47"/>
      <c r="M31" s="45"/>
      <c r="N31" s="45"/>
      <c r="O31" s="45"/>
      <c r="P31" s="46"/>
    </row>
    <row r="32" spans="1:16" ht="33.75" x14ac:dyDescent="0.2">
      <c r="A32" s="96">
        <v>19</v>
      </c>
      <c r="B32" s="37" t="s">
        <v>297</v>
      </c>
      <c r="C32" s="105" t="s">
        <v>141</v>
      </c>
      <c r="D32" s="24" t="s">
        <v>105</v>
      </c>
      <c r="E32" s="191">
        <v>1</v>
      </c>
      <c r="F32" s="64"/>
      <c r="G32" s="61"/>
      <c r="H32" s="45"/>
      <c r="I32" s="61"/>
      <c r="J32" s="61"/>
      <c r="K32" s="46"/>
      <c r="L32" s="47"/>
      <c r="M32" s="45"/>
      <c r="N32" s="45"/>
      <c r="O32" s="45"/>
      <c r="P32" s="46"/>
    </row>
    <row r="33" spans="1:23" ht="12.75" x14ac:dyDescent="0.2">
      <c r="A33" s="96">
        <v>20</v>
      </c>
      <c r="B33" s="37" t="s">
        <v>297</v>
      </c>
      <c r="C33" s="109" t="s">
        <v>142</v>
      </c>
      <c r="D33" s="24" t="s">
        <v>78</v>
      </c>
      <c r="E33" s="191">
        <v>274.12</v>
      </c>
      <c r="F33" s="64"/>
      <c r="G33" s="61"/>
      <c r="H33" s="45"/>
      <c r="I33" s="61"/>
      <c r="J33" s="61"/>
      <c r="K33" s="46"/>
      <c r="L33" s="47"/>
      <c r="M33" s="45"/>
      <c r="N33" s="45"/>
      <c r="O33" s="45"/>
      <c r="P33" s="46"/>
      <c r="U33" s="204"/>
      <c r="V33" s="204"/>
      <c r="W33" s="204"/>
    </row>
    <row r="34" spans="1:23" ht="12.75" x14ac:dyDescent="0.2">
      <c r="A34" s="96">
        <v>21</v>
      </c>
      <c r="B34" s="37" t="s">
        <v>298</v>
      </c>
      <c r="C34" s="109" t="s">
        <v>143</v>
      </c>
      <c r="D34" s="24" t="s">
        <v>78</v>
      </c>
      <c r="E34" s="191">
        <v>372.62</v>
      </c>
      <c r="F34" s="64"/>
      <c r="G34" s="61"/>
      <c r="H34" s="45"/>
      <c r="I34" s="61"/>
      <c r="J34" s="61"/>
      <c r="K34" s="46"/>
      <c r="L34" s="47"/>
      <c r="M34" s="45"/>
      <c r="N34" s="45"/>
      <c r="O34" s="45"/>
      <c r="P34" s="46"/>
      <c r="U34" s="204"/>
      <c r="V34" s="204"/>
      <c r="W34" s="204"/>
    </row>
    <row r="35" spans="1:23" ht="12.75" x14ac:dyDescent="0.2">
      <c r="A35" s="90">
        <v>22</v>
      </c>
      <c r="B35" s="37"/>
      <c r="C35" s="110" t="s">
        <v>144</v>
      </c>
      <c r="D35" s="24" t="s">
        <v>78</v>
      </c>
      <c r="E35" s="191">
        <v>372.62</v>
      </c>
      <c r="F35" s="64"/>
      <c r="G35" s="61"/>
      <c r="H35" s="45"/>
      <c r="I35" s="61"/>
      <c r="J35" s="61"/>
      <c r="K35" s="46"/>
      <c r="L35" s="47"/>
      <c r="M35" s="45"/>
      <c r="N35" s="45"/>
      <c r="O35" s="45"/>
      <c r="P35" s="46"/>
    </row>
    <row r="36" spans="1:23" ht="12.75" x14ac:dyDescent="0.2">
      <c r="A36" s="90"/>
      <c r="B36" s="37"/>
      <c r="C36" s="111" t="s">
        <v>62</v>
      </c>
      <c r="D36" s="24"/>
      <c r="E36" s="63"/>
      <c r="F36" s="64"/>
      <c r="G36" s="61"/>
      <c r="H36" s="45"/>
      <c r="I36" s="61"/>
      <c r="J36" s="61"/>
      <c r="K36" s="46"/>
      <c r="L36" s="47"/>
      <c r="M36" s="45"/>
      <c r="N36" s="45"/>
      <c r="O36" s="45"/>
      <c r="P36" s="46"/>
    </row>
    <row r="37" spans="1:23" ht="12.75" x14ac:dyDescent="0.2">
      <c r="A37" s="90">
        <v>24</v>
      </c>
      <c r="B37" s="37" t="s">
        <v>298</v>
      </c>
      <c r="C37" s="112" t="s">
        <v>145</v>
      </c>
      <c r="D37" s="24" t="s">
        <v>105</v>
      </c>
      <c r="E37" s="63">
        <v>15</v>
      </c>
      <c r="F37" s="64"/>
      <c r="G37" s="61"/>
      <c r="H37" s="45"/>
      <c r="I37" s="61"/>
      <c r="J37" s="61"/>
      <c r="K37" s="46"/>
      <c r="L37" s="47"/>
      <c r="M37" s="45"/>
      <c r="N37" s="45"/>
      <c r="O37" s="45"/>
      <c r="P37" s="46"/>
    </row>
    <row r="38" spans="1:23" ht="12.75" x14ac:dyDescent="0.2">
      <c r="A38" s="90">
        <v>25</v>
      </c>
      <c r="B38" s="37"/>
      <c r="C38" s="113" t="s">
        <v>184</v>
      </c>
      <c r="D38" s="24" t="s">
        <v>90</v>
      </c>
      <c r="E38" s="63">
        <v>780</v>
      </c>
      <c r="F38" s="64"/>
      <c r="G38" s="61"/>
      <c r="H38" s="45"/>
      <c r="I38" s="61"/>
      <c r="J38" s="61"/>
      <c r="K38" s="46"/>
      <c r="L38" s="47"/>
      <c r="M38" s="45"/>
      <c r="N38" s="45"/>
      <c r="O38" s="45"/>
      <c r="P38" s="46"/>
    </row>
    <row r="39" spans="1:23" ht="12.75" x14ac:dyDescent="0.2">
      <c r="A39" s="90">
        <v>26</v>
      </c>
      <c r="B39" s="37"/>
      <c r="C39" s="113" t="s">
        <v>146</v>
      </c>
      <c r="D39" s="24" t="s">
        <v>90</v>
      </c>
      <c r="E39" s="63">
        <v>605</v>
      </c>
      <c r="F39" s="64"/>
      <c r="G39" s="61"/>
      <c r="H39" s="45"/>
      <c r="I39" s="61"/>
      <c r="J39" s="61"/>
      <c r="K39" s="46"/>
      <c r="L39" s="47"/>
      <c r="M39" s="45"/>
      <c r="N39" s="45"/>
      <c r="O39" s="45"/>
      <c r="P39" s="46"/>
    </row>
    <row r="40" spans="1:23" ht="12.75" x14ac:dyDescent="0.2">
      <c r="A40" s="90">
        <v>27</v>
      </c>
      <c r="B40" s="37"/>
      <c r="C40" s="113" t="s">
        <v>147</v>
      </c>
      <c r="D40" s="24" t="s">
        <v>80</v>
      </c>
      <c r="E40" s="63">
        <v>30</v>
      </c>
      <c r="F40" s="64"/>
      <c r="G40" s="61"/>
      <c r="H40" s="45"/>
      <c r="I40" s="61"/>
      <c r="J40" s="61"/>
      <c r="K40" s="46"/>
      <c r="L40" s="47"/>
      <c r="M40" s="45"/>
      <c r="N40" s="45"/>
      <c r="O40" s="45"/>
      <c r="P40" s="46"/>
    </row>
    <row r="41" spans="1:23" ht="12.75" x14ac:dyDescent="0.2">
      <c r="A41" s="90">
        <v>28</v>
      </c>
      <c r="B41" s="37"/>
      <c r="C41" s="113" t="s">
        <v>148</v>
      </c>
      <c r="D41" s="24" t="s">
        <v>78</v>
      </c>
      <c r="E41" s="63">
        <v>15</v>
      </c>
      <c r="F41" s="64"/>
      <c r="G41" s="61"/>
      <c r="H41" s="45"/>
      <c r="I41" s="61"/>
      <c r="J41" s="61"/>
      <c r="K41" s="46"/>
      <c r="L41" s="47"/>
      <c r="M41" s="45"/>
      <c r="N41" s="45"/>
      <c r="O41" s="45"/>
      <c r="P41" s="46"/>
    </row>
    <row r="42" spans="1:23" ht="12.75" x14ac:dyDescent="0.2">
      <c r="A42" s="90">
        <v>29</v>
      </c>
      <c r="B42" s="37"/>
      <c r="C42" s="113" t="s">
        <v>149</v>
      </c>
      <c r="D42" s="24" t="s">
        <v>78</v>
      </c>
      <c r="E42" s="63">
        <v>12</v>
      </c>
      <c r="F42" s="64"/>
      <c r="G42" s="61"/>
      <c r="H42" s="45"/>
      <c r="I42" s="61"/>
      <c r="J42" s="61"/>
      <c r="K42" s="46"/>
      <c r="L42" s="47"/>
      <c r="M42" s="45"/>
      <c r="N42" s="45"/>
      <c r="O42" s="45"/>
      <c r="P42" s="46"/>
    </row>
    <row r="43" spans="1:23" ht="12.75" x14ac:dyDescent="0.2">
      <c r="A43" s="90">
        <v>29</v>
      </c>
      <c r="B43" s="37"/>
      <c r="C43" s="113" t="s">
        <v>150</v>
      </c>
      <c r="D43" s="24" t="s">
        <v>78</v>
      </c>
      <c r="E43" s="63">
        <v>8</v>
      </c>
      <c r="F43" s="64"/>
      <c r="G43" s="61"/>
      <c r="H43" s="45"/>
      <c r="I43" s="61"/>
      <c r="J43" s="61"/>
      <c r="K43" s="46"/>
      <c r="L43" s="47"/>
      <c r="M43" s="45"/>
      <c r="N43" s="45"/>
      <c r="O43" s="45"/>
      <c r="P43" s="46"/>
    </row>
    <row r="44" spans="1:23" ht="12.75" x14ac:dyDescent="0.2">
      <c r="A44" s="90"/>
      <c r="B44" s="37"/>
      <c r="C44" s="113" t="s">
        <v>104</v>
      </c>
      <c r="D44" s="24" t="s">
        <v>105</v>
      </c>
      <c r="E44" s="63">
        <v>15</v>
      </c>
      <c r="F44" s="64"/>
      <c r="G44" s="61"/>
      <c r="H44" s="45"/>
      <c r="I44" s="61"/>
      <c r="J44" s="61"/>
      <c r="K44" s="46"/>
      <c r="L44" s="47"/>
      <c r="M44" s="45"/>
      <c r="N44" s="45"/>
      <c r="O44" s="45"/>
      <c r="P44" s="46"/>
    </row>
    <row r="45" spans="1:23" ht="22.5" x14ac:dyDescent="0.2">
      <c r="A45" s="90">
        <v>30</v>
      </c>
      <c r="B45" s="37" t="s">
        <v>299</v>
      </c>
      <c r="C45" s="196" t="s">
        <v>316</v>
      </c>
      <c r="D45" s="190" t="s">
        <v>88</v>
      </c>
      <c r="E45" s="191">
        <v>1734.67</v>
      </c>
      <c r="F45" s="64"/>
      <c r="G45" s="61"/>
      <c r="H45" s="45"/>
      <c r="I45" s="61"/>
      <c r="J45" s="61"/>
      <c r="K45" s="46"/>
      <c r="L45" s="47"/>
      <c r="M45" s="45"/>
      <c r="N45" s="45"/>
      <c r="O45" s="45"/>
      <c r="P45" s="46"/>
    </row>
    <row r="46" spans="1:23" ht="12.75" x14ac:dyDescent="0.2">
      <c r="A46" s="90">
        <v>31</v>
      </c>
      <c r="B46" s="37"/>
      <c r="C46" s="114" t="s">
        <v>151</v>
      </c>
      <c r="D46" s="190" t="s">
        <v>92</v>
      </c>
      <c r="E46" s="191">
        <v>554.16</v>
      </c>
      <c r="F46" s="64"/>
      <c r="G46" s="61"/>
      <c r="H46" s="45"/>
      <c r="I46" s="61"/>
      <c r="J46" s="61"/>
      <c r="K46" s="46"/>
      <c r="L46" s="47"/>
      <c r="M46" s="45"/>
      <c r="N46" s="45"/>
      <c r="O46" s="45"/>
      <c r="P46" s="46"/>
    </row>
    <row r="47" spans="1:23" ht="12.75" x14ac:dyDescent="0.2">
      <c r="A47" s="90"/>
      <c r="B47" s="37"/>
      <c r="C47" s="200" t="s">
        <v>325</v>
      </c>
      <c r="D47" s="190" t="s">
        <v>88</v>
      </c>
      <c r="E47" s="191">
        <v>129.03</v>
      </c>
      <c r="F47" s="64"/>
      <c r="G47" s="61"/>
      <c r="H47" s="45"/>
      <c r="I47" s="61"/>
      <c r="J47" s="61"/>
      <c r="K47" s="46"/>
      <c r="L47" s="47"/>
      <c r="M47" s="45"/>
      <c r="N47" s="45"/>
      <c r="O47" s="45"/>
      <c r="P47" s="46"/>
      <c r="Q47" s="197"/>
    </row>
    <row r="48" spans="1:23" ht="22.5" x14ac:dyDescent="0.2">
      <c r="A48" s="90">
        <v>32</v>
      </c>
      <c r="B48" s="37"/>
      <c r="C48" s="115" t="s">
        <v>326</v>
      </c>
      <c r="D48" s="190" t="s">
        <v>88</v>
      </c>
      <c r="E48" s="191">
        <v>102.55</v>
      </c>
      <c r="F48" s="64"/>
      <c r="G48" s="61"/>
      <c r="H48" s="45"/>
      <c r="I48" s="61"/>
      <c r="J48" s="61"/>
      <c r="K48" s="46"/>
      <c r="L48" s="47"/>
      <c r="M48" s="45"/>
      <c r="N48" s="45"/>
      <c r="O48" s="45"/>
      <c r="P48" s="46"/>
    </row>
    <row r="49" spans="1:29" ht="12.75" x14ac:dyDescent="0.2">
      <c r="A49" s="90">
        <v>33</v>
      </c>
      <c r="B49" s="37"/>
      <c r="C49" s="115" t="s">
        <v>340</v>
      </c>
      <c r="D49" s="190" t="s">
        <v>88</v>
      </c>
      <c r="E49" s="191">
        <v>269.22000000000003</v>
      </c>
      <c r="F49" s="64"/>
      <c r="G49" s="61"/>
      <c r="H49" s="45"/>
      <c r="I49" s="61"/>
      <c r="J49" s="61"/>
      <c r="K49" s="46"/>
      <c r="L49" s="47"/>
      <c r="M49" s="45"/>
      <c r="N49" s="45"/>
      <c r="O49" s="45"/>
      <c r="P49" s="46"/>
      <c r="Q49" s="192"/>
      <c r="V49" s="204"/>
      <c r="W49" s="204"/>
      <c r="X49" s="204"/>
      <c r="Y49" s="204"/>
      <c r="Z49" s="204"/>
      <c r="AA49" s="204"/>
      <c r="AB49" s="204"/>
      <c r="AC49" s="204"/>
    </row>
    <row r="50" spans="1:29" ht="22.5" x14ac:dyDescent="0.2">
      <c r="A50" s="90">
        <v>34</v>
      </c>
      <c r="B50" s="37"/>
      <c r="C50" s="115" t="s">
        <v>327</v>
      </c>
      <c r="D50" s="190" t="s">
        <v>88</v>
      </c>
      <c r="E50" s="191">
        <v>1233.8699999999999</v>
      </c>
      <c r="F50" s="64"/>
      <c r="G50" s="61"/>
      <c r="H50" s="45"/>
      <c r="I50" s="61"/>
      <c r="J50" s="61"/>
      <c r="K50" s="46"/>
      <c r="L50" s="47"/>
      <c r="M50" s="45"/>
      <c r="N50" s="45"/>
      <c r="O50" s="45"/>
      <c r="P50" s="46"/>
      <c r="V50" s="204"/>
      <c r="W50" s="204"/>
      <c r="X50" s="204"/>
      <c r="Y50" s="204"/>
      <c r="Z50" s="204"/>
      <c r="AA50" s="204"/>
      <c r="AB50" s="204"/>
      <c r="AC50" s="204"/>
    </row>
    <row r="51" spans="1:29" ht="12.75" x14ac:dyDescent="0.2">
      <c r="A51" s="90">
        <v>35</v>
      </c>
      <c r="B51" s="37"/>
      <c r="C51" s="116" t="s">
        <v>152</v>
      </c>
      <c r="D51" s="190" t="s">
        <v>90</v>
      </c>
      <c r="E51" s="191">
        <v>13853.93</v>
      </c>
      <c r="F51" s="64"/>
      <c r="G51" s="61"/>
      <c r="H51" s="45"/>
      <c r="I51" s="61"/>
      <c r="J51" s="61"/>
      <c r="K51" s="46"/>
      <c r="L51" s="47"/>
      <c r="M51" s="45"/>
      <c r="N51" s="45"/>
      <c r="O51" s="45"/>
      <c r="P51" s="46"/>
    </row>
    <row r="52" spans="1:29" ht="12.75" x14ac:dyDescent="0.2">
      <c r="A52" s="90">
        <v>36</v>
      </c>
      <c r="B52" s="37"/>
      <c r="C52" s="117" t="s">
        <v>98</v>
      </c>
      <c r="D52" s="190" t="s">
        <v>90</v>
      </c>
      <c r="E52" s="191">
        <v>11083.14</v>
      </c>
      <c r="F52" s="64"/>
      <c r="G52" s="61"/>
      <c r="H52" s="45"/>
      <c r="I52" s="61"/>
      <c r="J52" s="61"/>
      <c r="K52" s="46"/>
      <c r="L52" s="47"/>
      <c r="M52" s="45"/>
      <c r="N52" s="45"/>
      <c r="O52" s="45"/>
      <c r="P52" s="46"/>
    </row>
    <row r="53" spans="1:29" ht="12.75" x14ac:dyDescent="0.2">
      <c r="A53" s="90">
        <v>37</v>
      </c>
      <c r="B53" s="37"/>
      <c r="C53" s="118" t="s">
        <v>153</v>
      </c>
      <c r="D53" s="190" t="s">
        <v>85</v>
      </c>
      <c r="E53" s="191">
        <v>12006.74</v>
      </c>
      <c r="F53" s="64"/>
      <c r="G53" s="61"/>
      <c r="H53" s="45"/>
      <c r="I53" s="61"/>
      <c r="J53" s="61"/>
      <c r="K53" s="46"/>
      <c r="L53" s="47"/>
      <c r="M53" s="45"/>
      <c r="N53" s="45"/>
      <c r="O53" s="45"/>
      <c r="P53" s="46"/>
    </row>
    <row r="54" spans="1:29" ht="12.75" x14ac:dyDescent="0.2">
      <c r="A54" s="90">
        <v>38</v>
      </c>
      <c r="B54" s="37"/>
      <c r="C54" s="117" t="s">
        <v>100</v>
      </c>
      <c r="D54" s="190" t="s">
        <v>183</v>
      </c>
      <c r="E54" s="191">
        <v>2124.27</v>
      </c>
      <c r="F54" s="64"/>
      <c r="G54" s="61"/>
      <c r="H54" s="45"/>
      <c r="I54" s="61"/>
      <c r="J54" s="61"/>
      <c r="K54" s="46"/>
      <c r="L54" s="47"/>
      <c r="M54" s="45"/>
      <c r="N54" s="45"/>
      <c r="O54" s="45"/>
      <c r="P54" s="46"/>
    </row>
    <row r="55" spans="1:29" ht="22.5" x14ac:dyDescent="0.2">
      <c r="A55" s="90">
        <v>39</v>
      </c>
      <c r="B55" s="37" t="s">
        <v>299</v>
      </c>
      <c r="C55" s="120" t="s">
        <v>315</v>
      </c>
      <c r="D55" s="190" t="s">
        <v>183</v>
      </c>
      <c r="E55" s="191">
        <v>247.1</v>
      </c>
      <c r="F55" s="64"/>
      <c r="G55" s="61"/>
      <c r="H55" s="45"/>
      <c r="I55" s="61"/>
      <c r="J55" s="61"/>
      <c r="K55" s="46"/>
      <c r="L55" s="47"/>
      <c r="M55" s="45"/>
      <c r="N55" s="45"/>
      <c r="O55" s="45"/>
      <c r="P55" s="46"/>
    </row>
    <row r="56" spans="1:29" ht="12.75" x14ac:dyDescent="0.2">
      <c r="A56" s="90">
        <v>40</v>
      </c>
      <c r="B56" s="37"/>
      <c r="C56" s="114" t="s">
        <v>314</v>
      </c>
      <c r="D56" s="190" t="s">
        <v>183</v>
      </c>
      <c r="E56" s="191">
        <v>247.1</v>
      </c>
      <c r="F56" s="64"/>
      <c r="G56" s="61"/>
      <c r="H56" s="45"/>
      <c r="I56" s="61"/>
      <c r="J56" s="61"/>
      <c r="K56" s="46"/>
      <c r="L56" s="47"/>
      <c r="M56" s="45"/>
      <c r="N56" s="45"/>
      <c r="O56" s="45"/>
      <c r="P56" s="46"/>
    </row>
    <row r="57" spans="1:29" ht="12.75" x14ac:dyDescent="0.2">
      <c r="A57" s="90">
        <v>41</v>
      </c>
      <c r="B57" s="37"/>
      <c r="C57" s="116" t="s">
        <v>152</v>
      </c>
      <c r="D57" s="190" t="s">
        <v>90</v>
      </c>
      <c r="E57" s="191">
        <f>E55*6</f>
        <v>1482.6</v>
      </c>
      <c r="F57" s="64"/>
      <c r="G57" s="61"/>
      <c r="H57" s="45"/>
      <c r="I57" s="61"/>
      <c r="J57" s="61"/>
      <c r="K57" s="46"/>
      <c r="L57" s="47"/>
      <c r="M57" s="45"/>
      <c r="N57" s="45"/>
      <c r="O57" s="45"/>
      <c r="P57" s="46"/>
    </row>
    <row r="58" spans="1:29" ht="12.75" x14ac:dyDescent="0.2">
      <c r="A58" s="90">
        <v>42</v>
      </c>
      <c r="B58" s="37"/>
      <c r="C58" s="117" t="s">
        <v>98</v>
      </c>
      <c r="D58" s="190" t="s">
        <v>90</v>
      </c>
      <c r="E58" s="191">
        <f>E55*6</f>
        <v>1482.6</v>
      </c>
      <c r="F58" s="64"/>
      <c r="G58" s="61"/>
      <c r="H58" s="45"/>
      <c r="I58" s="61"/>
      <c r="J58" s="61"/>
      <c r="K58" s="46"/>
      <c r="L58" s="47"/>
      <c r="M58" s="45"/>
      <c r="N58" s="45"/>
      <c r="O58" s="45"/>
      <c r="P58" s="46"/>
    </row>
    <row r="59" spans="1:29" ht="12.75" x14ac:dyDescent="0.2">
      <c r="A59" s="90">
        <v>43</v>
      </c>
      <c r="B59" s="37"/>
      <c r="C59" s="118"/>
      <c r="D59" s="190"/>
      <c r="E59" s="191"/>
      <c r="F59" s="64"/>
      <c r="G59" s="61"/>
      <c r="H59" s="45"/>
      <c r="I59" s="61"/>
      <c r="J59" s="61"/>
      <c r="K59" s="46"/>
      <c r="L59" s="47"/>
      <c r="M59" s="45"/>
      <c r="N59" s="45"/>
      <c r="O59" s="45"/>
      <c r="P59" s="46"/>
    </row>
    <row r="60" spans="1:29" ht="22.5" x14ac:dyDescent="0.2">
      <c r="A60" s="90">
        <v>44</v>
      </c>
      <c r="B60" s="37" t="s">
        <v>299</v>
      </c>
      <c r="C60" s="112" t="s">
        <v>154</v>
      </c>
      <c r="D60" s="190" t="s">
        <v>78</v>
      </c>
      <c r="E60" s="191">
        <v>992</v>
      </c>
      <c r="F60" s="64"/>
      <c r="G60" s="61"/>
      <c r="H60" s="45"/>
      <c r="I60" s="61"/>
      <c r="J60" s="61"/>
      <c r="K60" s="46"/>
      <c r="L60" s="47"/>
      <c r="M60" s="45"/>
      <c r="N60" s="45"/>
      <c r="O60" s="45"/>
      <c r="P60" s="46"/>
    </row>
    <row r="61" spans="1:29" ht="12.75" x14ac:dyDescent="0.2">
      <c r="A61" s="90">
        <v>45</v>
      </c>
      <c r="B61" s="37"/>
      <c r="C61" s="116" t="s">
        <v>152</v>
      </c>
      <c r="D61" s="190" t="s">
        <v>90</v>
      </c>
      <c r="E61" s="191">
        <v>297.60000000000002</v>
      </c>
      <c r="F61" s="64"/>
      <c r="G61" s="61"/>
      <c r="H61" s="45"/>
      <c r="I61" s="61"/>
      <c r="J61" s="61"/>
      <c r="K61" s="46"/>
      <c r="L61" s="47"/>
      <c r="M61" s="45"/>
      <c r="N61" s="45"/>
      <c r="O61" s="45"/>
      <c r="P61" s="46"/>
    </row>
    <row r="62" spans="1:29" ht="12.75" x14ac:dyDescent="0.2">
      <c r="A62" s="90">
        <v>46</v>
      </c>
      <c r="B62" s="37"/>
      <c r="C62" s="119" t="s">
        <v>155</v>
      </c>
      <c r="D62" s="190" t="s">
        <v>78</v>
      </c>
      <c r="E62" s="191">
        <v>1140.8</v>
      </c>
      <c r="F62" s="64"/>
      <c r="G62" s="61"/>
      <c r="H62" s="45"/>
      <c r="I62" s="61"/>
      <c r="J62" s="61"/>
      <c r="K62" s="46"/>
      <c r="L62" s="47"/>
      <c r="M62" s="45"/>
      <c r="N62" s="45"/>
      <c r="O62" s="45"/>
      <c r="P62" s="46"/>
    </row>
    <row r="63" spans="1:29" ht="12.75" x14ac:dyDescent="0.2">
      <c r="A63" s="90">
        <v>47</v>
      </c>
      <c r="B63" s="37" t="s">
        <v>298</v>
      </c>
      <c r="C63" s="120" t="s">
        <v>156</v>
      </c>
      <c r="D63" s="190" t="s">
        <v>78</v>
      </c>
      <c r="E63" s="191">
        <v>104</v>
      </c>
      <c r="F63" s="64"/>
      <c r="G63" s="61"/>
      <c r="H63" s="45"/>
      <c r="I63" s="61"/>
      <c r="J63" s="61"/>
      <c r="K63" s="46"/>
      <c r="L63" s="47"/>
      <c r="M63" s="45"/>
      <c r="N63" s="45"/>
      <c r="O63" s="45"/>
      <c r="P63" s="46"/>
    </row>
    <row r="64" spans="1:29" ht="22.5" x14ac:dyDescent="0.2">
      <c r="A64" s="90">
        <v>48</v>
      </c>
      <c r="B64" s="37"/>
      <c r="C64" s="117" t="s">
        <v>157</v>
      </c>
      <c r="D64" s="190" t="s">
        <v>78</v>
      </c>
      <c r="E64" s="191">
        <v>109.2</v>
      </c>
      <c r="F64" s="64"/>
      <c r="G64" s="61"/>
      <c r="H64" s="45"/>
      <c r="I64" s="61"/>
      <c r="J64" s="61"/>
      <c r="K64" s="46"/>
      <c r="L64" s="47"/>
      <c r="M64" s="45"/>
      <c r="N64" s="45"/>
      <c r="O64" s="45"/>
      <c r="P64" s="46"/>
    </row>
    <row r="65" spans="1:17" ht="12.75" x14ac:dyDescent="0.2">
      <c r="A65" s="90">
        <v>49</v>
      </c>
      <c r="B65" s="37" t="s">
        <v>298</v>
      </c>
      <c r="C65" s="121" t="s">
        <v>158</v>
      </c>
      <c r="D65" s="190" t="s">
        <v>183</v>
      </c>
      <c r="E65" s="191">
        <f>1847.19+88.55</f>
        <v>1935.74</v>
      </c>
      <c r="F65" s="64"/>
      <c r="G65" s="61"/>
      <c r="H65" s="45"/>
      <c r="I65" s="61"/>
      <c r="J65" s="61"/>
      <c r="K65" s="46"/>
      <c r="L65" s="47"/>
      <c r="M65" s="45"/>
      <c r="N65" s="45"/>
      <c r="O65" s="45"/>
      <c r="P65" s="46"/>
    </row>
    <row r="66" spans="1:17" ht="12.75" x14ac:dyDescent="0.2">
      <c r="A66" s="90">
        <v>50</v>
      </c>
      <c r="B66" s="37"/>
      <c r="C66" s="116" t="s">
        <v>97</v>
      </c>
      <c r="D66" s="190" t="s">
        <v>92</v>
      </c>
      <c r="E66" s="191">
        <f>ROUND(E65*0.3,2)</f>
        <v>580.72</v>
      </c>
      <c r="F66" s="64"/>
      <c r="G66" s="61"/>
      <c r="H66" s="45"/>
      <c r="I66" s="61"/>
      <c r="J66" s="61"/>
      <c r="K66" s="46"/>
      <c r="L66" s="47"/>
      <c r="M66" s="45"/>
      <c r="N66" s="45"/>
      <c r="O66" s="45"/>
      <c r="P66" s="46"/>
    </row>
    <row r="67" spans="1:17" ht="12.75" x14ac:dyDescent="0.2">
      <c r="A67" s="90">
        <v>51</v>
      </c>
      <c r="B67" s="37"/>
      <c r="C67" s="122" t="s">
        <v>101</v>
      </c>
      <c r="D67" s="190" t="s">
        <v>90</v>
      </c>
      <c r="E67" s="191">
        <f>ROUND(E65*4,2)</f>
        <v>7742.96</v>
      </c>
      <c r="F67" s="64"/>
      <c r="G67" s="61"/>
      <c r="H67" s="45"/>
      <c r="I67" s="61"/>
      <c r="J67" s="61"/>
      <c r="K67" s="46"/>
      <c r="L67" s="47"/>
      <c r="M67" s="45"/>
      <c r="N67" s="45"/>
      <c r="O67" s="45"/>
      <c r="P67" s="46"/>
    </row>
    <row r="68" spans="1:17" ht="12.75" x14ac:dyDescent="0.2">
      <c r="A68" s="90">
        <v>52</v>
      </c>
      <c r="B68" s="37"/>
      <c r="C68" s="118" t="s">
        <v>104</v>
      </c>
      <c r="D68" s="24" t="s">
        <v>105</v>
      </c>
      <c r="E68" s="63">
        <v>1</v>
      </c>
      <c r="F68" s="64"/>
      <c r="G68" s="61"/>
      <c r="H68" s="45"/>
      <c r="I68" s="61"/>
      <c r="J68" s="61"/>
      <c r="K68" s="46"/>
      <c r="L68" s="47"/>
      <c r="M68" s="45"/>
      <c r="N68" s="45"/>
      <c r="O68" s="45"/>
      <c r="P68" s="46"/>
    </row>
    <row r="69" spans="1:17" ht="12.75" x14ac:dyDescent="0.2">
      <c r="A69" s="90">
        <v>53</v>
      </c>
      <c r="B69" s="37" t="s">
        <v>298</v>
      </c>
      <c r="C69" s="123" t="s">
        <v>159</v>
      </c>
      <c r="D69" s="190" t="s">
        <v>88</v>
      </c>
      <c r="E69" s="191">
        <v>1981.77</v>
      </c>
      <c r="F69" s="64"/>
      <c r="G69" s="61"/>
      <c r="H69" s="45"/>
      <c r="I69" s="61"/>
      <c r="J69" s="61"/>
      <c r="K69" s="46"/>
      <c r="L69" s="47"/>
      <c r="M69" s="45"/>
      <c r="N69" s="45"/>
      <c r="O69" s="45"/>
      <c r="P69" s="46"/>
    </row>
    <row r="70" spans="1:17" ht="22.5" x14ac:dyDescent="0.2">
      <c r="A70" s="90">
        <v>54</v>
      </c>
      <c r="B70" s="37"/>
      <c r="C70" s="122" t="s">
        <v>160</v>
      </c>
      <c r="D70" s="24" t="s">
        <v>90</v>
      </c>
      <c r="E70" s="63">
        <v>1587.6</v>
      </c>
      <c r="F70" s="64"/>
      <c r="G70" s="61"/>
      <c r="H70" s="45"/>
      <c r="I70" s="61"/>
      <c r="J70" s="61"/>
      <c r="K70" s="46"/>
      <c r="L70" s="47"/>
      <c r="M70" s="45"/>
      <c r="N70" s="45"/>
      <c r="O70" s="45"/>
      <c r="P70" s="46"/>
    </row>
    <row r="71" spans="1:17" ht="12.75" x14ac:dyDescent="0.2">
      <c r="A71" s="90">
        <v>55</v>
      </c>
      <c r="B71" s="37"/>
      <c r="C71" s="118" t="s">
        <v>104</v>
      </c>
      <c r="D71" s="24" t="s">
        <v>105</v>
      </c>
      <c r="E71" s="63">
        <v>1</v>
      </c>
      <c r="F71" s="64"/>
      <c r="G71" s="61"/>
      <c r="H71" s="45"/>
      <c r="I71" s="61"/>
      <c r="J71" s="61"/>
      <c r="K71" s="46"/>
      <c r="L71" s="47"/>
      <c r="M71" s="45"/>
      <c r="N71" s="45"/>
      <c r="O71" s="45"/>
      <c r="P71" s="46"/>
    </row>
    <row r="72" spans="1:17" ht="15" x14ac:dyDescent="0.25">
      <c r="A72" s="90">
        <v>56</v>
      </c>
      <c r="B72" s="37"/>
      <c r="C72" s="111" t="s">
        <v>161</v>
      </c>
      <c r="D72" s="24"/>
      <c r="E72" s="63"/>
      <c r="F72" s="64"/>
      <c r="G72" s="61"/>
      <c r="H72" s="45"/>
      <c r="I72" s="61"/>
      <c r="J72" s="61"/>
      <c r="K72" s="46"/>
      <c r="L72" s="47"/>
      <c r="M72" s="45"/>
      <c r="N72" s="45"/>
      <c r="O72" s="45"/>
      <c r="P72" s="46"/>
      <c r="Q72" s="194"/>
    </row>
    <row r="73" spans="1:17" ht="12.75" x14ac:dyDescent="0.2">
      <c r="A73" s="90">
        <v>57</v>
      </c>
      <c r="B73" s="37"/>
      <c r="C73" s="124" t="s">
        <v>162</v>
      </c>
      <c r="D73" s="24"/>
      <c r="E73" s="63"/>
      <c r="F73" s="64"/>
      <c r="G73" s="61"/>
      <c r="H73" s="45"/>
      <c r="I73" s="61"/>
      <c r="J73" s="61"/>
      <c r="K73" s="46"/>
      <c r="L73" s="47"/>
      <c r="M73" s="45"/>
      <c r="N73" s="45"/>
      <c r="O73" s="45"/>
      <c r="P73" s="46"/>
    </row>
    <row r="74" spans="1:17" ht="22.5" x14ac:dyDescent="0.2">
      <c r="A74" s="90">
        <v>58</v>
      </c>
      <c r="B74" s="37" t="s">
        <v>297</v>
      </c>
      <c r="C74" s="125" t="s">
        <v>163</v>
      </c>
      <c r="D74" s="24" t="s">
        <v>88</v>
      </c>
      <c r="E74" s="63">
        <v>44</v>
      </c>
      <c r="F74" s="64"/>
      <c r="G74" s="61"/>
      <c r="H74" s="45"/>
      <c r="I74" s="61"/>
      <c r="J74" s="61"/>
      <c r="K74" s="46"/>
      <c r="L74" s="47"/>
      <c r="M74" s="45"/>
      <c r="N74" s="45"/>
      <c r="O74" s="45"/>
      <c r="P74" s="46"/>
    </row>
    <row r="75" spans="1:17" ht="22.5" x14ac:dyDescent="0.2">
      <c r="A75" s="90">
        <v>59</v>
      </c>
      <c r="B75" s="37" t="s">
        <v>298</v>
      </c>
      <c r="C75" s="125" t="s">
        <v>164</v>
      </c>
      <c r="D75" s="24" t="s">
        <v>88</v>
      </c>
      <c r="E75" s="63">
        <v>44</v>
      </c>
      <c r="F75" s="64"/>
      <c r="G75" s="61"/>
      <c r="H75" s="45"/>
      <c r="I75" s="61"/>
      <c r="J75" s="61"/>
      <c r="K75" s="46"/>
      <c r="L75" s="47"/>
      <c r="M75" s="45"/>
      <c r="N75" s="45"/>
      <c r="O75" s="45"/>
      <c r="P75" s="46"/>
    </row>
    <row r="76" spans="1:17" ht="12.75" x14ac:dyDescent="0.2">
      <c r="A76" s="90">
        <v>60</v>
      </c>
      <c r="B76" s="37" t="s">
        <v>298</v>
      </c>
      <c r="C76" s="125" t="s">
        <v>165</v>
      </c>
      <c r="D76" s="24" t="s">
        <v>88</v>
      </c>
      <c r="E76" s="63">
        <v>44</v>
      </c>
      <c r="F76" s="64"/>
      <c r="G76" s="61"/>
      <c r="H76" s="45"/>
      <c r="I76" s="61"/>
      <c r="J76" s="61"/>
      <c r="K76" s="46"/>
      <c r="L76" s="47"/>
      <c r="M76" s="45"/>
      <c r="N76" s="45"/>
      <c r="O76" s="45"/>
      <c r="P76" s="46"/>
    </row>
    <row r="77" spans="1:17" ht="12.75" x14ac:dyDescent="0.2">
      <c r="A77" s="90">
        <v>61</v>
      </c>
      <c r="B77" s="37" t="s">
        <v>298</v>
      </c>
      <c r="C77" s="125" t="s">
        <v>166</v>
      </c>
      <c r="D77" s="24" t="s">
        <v>88</v>
      </c>
      <c r="E77" s="63">
        <v>176</v>
      </c>
      <c r="F77" s="64"/>
      <c r="G77" s="61"/>
      <c r="H77" s="45"/>
      <c r="I77" s="61"/>
      <c r="J77" s="61"/>
      <c r="K77" s="46"/>
      <c r="L77" s="47"/>
      <c r="M77" s="45"/>
      <c r="N77" s="45"/>
      <c r="O77" s="45"/>
      <c r="P77" s="46"/>
    </row>
    <row r="78" spans="1:17" ht="12.75" x14ac:dyDescent="0.2">
      <c r="A78" s="90">
        <v>62</v>
      </c>
      <c r="B78" s="37"/>
      <c r="C78" s="207" t="s">
        <v>324</v>
      </c>
      <c r="D78" s="24"/>
      <c r="E78" s="63"/>
      <c r="F78" s="64"/>
      <c r="G78" s="61"/>
      <c r="H78" s="45"/>
      <c r="I78" s="61"/>
      <c r="J78" s="61"/>
      <c r="K78" s="46"/>
      <c r="L78" s="47"/>
      <c r="M78" s="45"/>
      <c r="N78" s="45"/>
      <c r="O78" s="45"/>
      <c r="P78" s="46"/>
    </row>
    <row r="79" spans="1:17" ht="12.75" x14ac:dyDescent="0.2">
      <c r="A79" s="90">
        <v>63</v>
      </c>
      <c r="B79" s="37" t="s">
        <v>298</v>
      </c>
      <c r="C79" s="208" t="s">
        <v>167</v>
      </c>
      <c r="D79" s="24" t="s">
        <v>78</v>
      </c>
      <c r="E79" s="63">
        <v>94.5</v>
      </c>
      <c r="F79" s="64"/>
      <c r="G79" s="61"/>
      <c r="H79" s="45"/>
      <c r="I79" s="61"/>
      <c r="J79" s="61"/>
      <c r="K79" s="46"/>
      <c r="L79" s="47"/>
      <c r="M79" s="45"/>
      <c r="N79" s="45"/>
      <c r="O79" s="45"/>
      <c r="P79" s="46"/>
    </row>
    <row r="80" spans="1:17" ht="12.75" x14ac:dyDescent="0.2">
      <c r="A80" s="90">
        <v>64</v>
      </c>
      <c r="B80" s="37"/>
      <c r="C80" s="122" t="s">
        <v>168</v>
      </c>
      <c r="D80" s="24" t="s">
        <v>78</v>
      </c>
      <c r="E80" s="63">
        <v>103.95</v>
      </c>
      <c r="F80" s="64"/>
      <c r="G80" s="61"/>
      <c r="H80" s="45"/>
      <c r="I80" s="61"/>
      <c r="J80" s="61"/>
      <c r="K80" s="46"/>
      <c r="L80" s="47"/>
      <c r="M80" s="45"/>
      <c r="N80" s="45"/>
      <c r="O80" s="45"/>
      <c r="P80" s="46"/>
    </row>
    <row r="81" spans="1:16" ht="12.75" x14ac:dyDescent="0.2">
      <c r="A81" s="90">
        <v>65</v>
      </c>
      <c r="B81" s="37" t="s">
        <v>298</v>
      </c>
      <c r="C81" s="208" t="s">
        <v>169</v>
      </c>
      <c r="D81" s="24" t="s">
        <v>78</v>
      </c>
      <c r="E81" s="63">
        <v>94.5</v>
      </c>
      <c r="F81" s="64"/>
      <c r="G81" s="61"/>
      <c r="H81" s="45"/>
      <c r="I81" s="61"/>
      <c r="J81" s="61"/>
      <c r="K81" s="46"/>
      <c r="L81" s="47"/>
      <c r="M81" s="45"/>
      <c r="N81" s="45"/>
      <c r="O81" s="45"/>
      <c r="P81" s="46"/>
    </row>
    <row r="82" spans="1:16" ht="12.75" x14ac:dyDescent="0.2">
      <c r="A82" s="90">
        <v>66</v>
      </c>
      <c r="B82" s="37"/>
      <c r="C82" s="122" t="s">
        <v>170</v>
      </c>
      <c r="D82" s="24" t="s">
        <v>78</v>
      </c>
      <c r="E82" s="63">
        <v>103.95</v>
      </c>
      <c r="F82" s="64"/>
      <c r="G82" s="61"/>
      <c r="H82" s="45"/>
      <c r="I82" s="61"/>
      <c r="J82" s="61"/>
      <c r="K82" s="46"/>
      <c r="L82" s="47"/>
      <c r="M82" s="45"/>
      <c r="N82" s="45"/>
      <c r="O82" s="45"/>
      <c r="P82" s="46"/>
    </row>
    <row r="83" spans="1:16" ht="12.75" x14ac:dyDescent="0.2">
      <c r="A83" s="90">
        <v>67</v>
      </c>
      <c r="B83" s="37" t="s">
        <v>302</v>
      </c>
      <c r="C83" s="208" t="s">
        <v>328</v>
      </c>
      <c r="D83" s="24" t="s">
        <v>88</v>
      </c>
      <c r="E83" s="63">
        <v>93</v>
      </c>
      <c r="F83" s="64"/>
      <c r="G83" s="61"/>
      <c r="H83" s="45"/>
      <c r="I83" s="61"/>
      <c r="J83" s="61"/>
      <c r="K83" s="46"/>
      <c r="L83" s="47"/>
      <c r="M83" s="45"/>
      <c r="N83" s="45"/>
      <c r="O83" s="45"/>
      <c r="P83" s="46"/>
    </row>
    <row r="84" spans="1:16" ht="12.75" x14ac:dyDescent="0.2">
      <c r="A84" s="90">
        <v>68</v>
      </c>
      <c r="B84" s="37"/>
      <c r="C84" s="122" t="s">
        <v>171</v>
      </c>
      <c r="D84" s="24" t="s">
        <v>90</v>
      </c>
      <c r="E84" s="63">
        <v>744</v>
      </c>
      <c r="F84" s="64"/>
      <c r="G84" s="61"/>
      <c r="H84" s="45"/>
      <c r="I84" s="61"/>
      <c r="J84" s="61"/>
      <c r="K84" s="46"/>
      <c r="L84" s="47"/>
      <c r="M84" s="45"/>
      <c r="N84" s="45"/>
      <c r="O84" s="45"/>
      <c r="P84" s="46"/>
    </row>
    <row r="85" spans="1:16" ht="12.75" x14ac:dyDescent="0.2">
      <c r="A85" s="90">
        <v>69</v>
      </c>
      <c r="B85" s="37" t="s">
        <v>298</v>
      </c>
      <c r="C85" s="126" t="s">
        <v>329</v>
      </c>
      <c r="D85" s="24" t="s">
        <v>183</v>
      </c>
      <c r="E85" s="63">
        <v>93</v>
      </c>
      <c r="F85" s="64"/>
      <c r="G85" s="61"/>
      <c r="H85" s="45"/>
      <c r="I85" s="61"/>
      <c r="J85" s="61"/>
      <c r="K85" s="46"/>
      <c r="L85" s="47"/>
      <c r="M85" s="45"/>
      <c r="N85" s="45"/>
      <c r="O85" s="45"/>
      <c r="P85" s="46"/>
    </row>
    <row r="86" spans="1:16" ht="22.5" x14ac:dyDescent="0.2">
      <c r="A86" s="90">
        <v>70</v>
      </c>
      <c r="B86" s="37"/>
      <c r="C86" s="115" t="s">
        <v>338</v>
      </c>
      <c r="D86" s="24" t="s">
        <v>88</v>
      </c>
      <c r="E86" s="63">
        <v>102.30000000000001</v>
      </c>
      <c r="F86" s="64"/>
      <c r="G86" s="61"/>
      <c r="H86" s="45"/>
      <c r="I86" s="61"/>
      <c r="J86" s="61"/>
      <c r="K86" s="46"/>
      <c r="L86" s="47"/>
      <c r="M86" s="45"/>
      <c r="N86" s="45"/>
      <c r="O86" s="45"/>
      <c r="P86" s="46"/>
    </row>
    <row r="87" spans="1:16" ht="12.75" x14ac:dyDescent="0.2">
      <c r="A87" s="90">
        <v>71</v>
      </c>
      <c r="B87" s="37"/>
      <c r="C87" s="116" t="s">
        <v>97</v>
      </c>
      <c r="D87" s="24" t="s">
        <v>92</v>
      </c>
      <c r="E87" s="63">
        <v>18.600000000000001</v>
      </c>
      <c r="F87" s="64"/>
      <c r="G87" s="61"/>
      <c r="H87" s="45"/>
      <c r="I87" s="61"/>
      <c r="J87" s="61"/>
      <c r="K87" s="46"/>
      <c r="L87" s="47"/>
      <c r="M87" s="45"/>
      <c r="N87" s="45"/>
      <c r="O87" s="45"/>
      <c r="P87" s="46"/>
    </row>
    <row r="88" spans="1:16" ht="12.75" x14ac:dyDescent="0.2">
      <c r="A88" s="90">
        <v>72</v>
      </c>
      <c r="B88" s="37"/>
      <c r="C88" s="117" t="s">
        <v>98</v>
      </c>
      <c r="D88" s="24" t="s">
        <v>90</v>
      </c>
      <c r="E88" s="63">
        <v>558</v>
      </c>
      <c r="F88" s="64"/>
      <c r="G88" s="61"/>
      <c r="H88" s="45"/>
      <c r="I88" s="61"/>
      <c r="J88" s="61"/>
      <c r="K88" s="46"/>
      <c r="L88" s="47"/>
      <c r="M88" s="45"/>
      <c r="N88" s="45"/>
      <c r="O88" s="45"/>
      <c r="P88" s="46"/>
    </row>
    <row r="89" spans="1:16" ht="12.75" x14ac:dyDescent="0.2">
      <c r="A89" s="90">
        <v>73</v>
      </c>
      <c r="B89" s="37"/>
      <c r="C89" s="117" t="s">
        <v>100</v>
      </c>
      <c r="D89" s="24" t="s">
        <v>183</v>
      </c>
      <c r="E89" s="63">
        <v>106.95</v>
      </c>
      <c r="F89" s="64"/>
      <c r="G89" s="61"/>
      <c r="H89" s="45"/>
      <c r="I89" s="61"/>
      <c r="J89" s="61"/>
      <c r="K89" s="46"/>
      <c r="L89" s="47"/>
      <c r="M89" s="45"/>
      <c r="N89" s="45"/>
      <c r="O89" s="45"/>
      <c r="P89" s="46"/>
    </row>
    <row r="90" spans="1:16" ht="22.5" x14ac:dyDescent="0.2">
      <c r="A90" s="90">
        <v>74</v>
      </c>
      <c r="B90" s="37" t="s">
        <v>298</v>
      </c>
      <c r="C90" s="127" t="s">
        <v>330</v>
      </c>
      <c r="D90" s="24" t="s">
        <v>88</v>
      </c>
      <c r="E90" s="63">
        <v>93</v>
      </c>
      <c r="F90" s="64"/>
      <c r="G90" s="61"/>
      <c r="H90" s="45"/>
      <c r="I90" s="61"/>
      <c r="J90" s="61"/>
      <c r="K90" s="46"/>
      <c r="L90" s="47"/>
      <c r="M90" s="45"/>
      <c r="N90" s="45"/>
      <c r="O90" s="45"/>
      <c r="P90" s="46"/>
    </row>
    <row r="91" spans="1:16" ht="12.75" x14ac:dyDescent="0.2">
      <c r="A91" s="90">
        <v>75</v>
      </c>
      <c r="B91" s="37"/>
      <c r="C91" s="116" t="s">
        <v>97</v>
      </c>
      <c r="D91" s="24" t="s">
        <v>90</v>
      </c>
      <c r="E91" s="63">
        <v>27.9</v>
      </c>
      <c r="F91" s="64"/>
      <c r="G91" s="61"/>
      <c r="H91" s="45"/>
      <c r="I91" s="61"/>
      <c r="J91" s="61"/>
      <c r="K91" s="46"/>
      <c r="L91" s="47"/>
      <c r="M91" s="45"/>
      <c r="N91" s="45"/>
      <c r="O91" s="45"/>
      <c r="P91" s="46"/>
    </row>
    <row r="92" spans="1:16" ht="12.75" x14ac:dyDescent="0.2">
      <c r="A92" s="90">
        <v>76</v>
      </c>
      <c r="B92" s="37"/>
      <c r="C92" s="122" t="s">
        <v>101</v>
      </c>
      <c r="D92" s="24" t="s">
        <v>90</v>
      </c>
      <c r="E92" s="63">
        <v>325.5</v>
      </c>
      <c r="F92" s="64"/>
      <c r="G92" s="61"/>
      <c r="H92" s="45"/>
      <c r="I92" s="61"/>
      <c r="J92" s="61"/>
      <c r="K92" s="46"/>
      <c r="L92" s="47"/>
      <c r="M92" s="45"/>
      <c r="N92" s="45"/>
      <c r="O92" s="45"/>
      <c r="P92" s="46"/>
    </row>
    <row r="93" spans="1:16" ht="12.75" x14ac:dyDescent="0.2">
      <c r="A93" s="90">
        <v>77</v>
      </c>
      <c r="B93" s="37" t="s">
        <v>298</v>
      </c>
      <c r="C93" s="127" t="s">
        <v>331</v>
      </c>
      <c r="D93" s="24" t="s">
        <v>88</v>
      </c>
      <c r="E93" s="63">
        <v>106.95</v>
      </c>
      <c r="F93" s="64"/>
      <c r="G93" s="61"/>
      <c r="H93" s="45"/>
      <c r="I93" s="61"/>
      <c r="J93" s="61"/>
      <c r="K93" s="46"/>
      <c r="L93" s="47"/>
      <c r="M93" s="45"/>
      <c r="N93" s="45"/>
      <c r="O93" s="45"/>
      <c r="P93" s="46"/>
    </row>
    <row r="94" spans="1:16" ht="12.75" x14ac:dyDescent="0.2">
      <c r="A94" s="90">
        <v>78</v>
      </c>
      <c r="B94" s="37"/>
      <c r="C94" s="122" t="s">
        <v>103</v>
      </c>
      <c r="D94" s="24" t="s">
        <v>90</v>
      </c>
      <c r="E94" s="63">
        <v>149.72999999999999</v>
      </c>
      <c r="F94" s="64"/>
      <c r="G94" s="61"/>
      <c r="H94" s="45"/>
      <c r="I94" s="61"/>
      <c r="J94" s="61"/>
      <c r="K94" s="46"/>
      <c r="L94" s="47"/>
      <c r="M94" s="45"/>
      <c r="N94" s="45"/>
      <c r="O94" s="45"/>
      <c r="P94" s="46"/>
    </row>
    <row r="95" spans="1:16" ht="12.75" x14ac:dyDescent="0.2">
      <c r="A95" s="90">
        <v>79</v>
      </c>
      <c r="B95" s="37"/>
      <c r="C95" s="118" t="s">
        <v>104</v>
      </c>
      <c r="D95" s="24" t="s">
        <v>105</v>
      </c>
      <c r="E95" s="63">
        <v>1</v>
      </c>
      <c r="F95" s="64"/>
      <c r="G95" s="61"/>
      <c r="H95" s="45"/>
      <c r="I95" s="61"/>
      <c r="J95" s="61"/>
      <c r="K95" s="46"/>
      <c r="L95" s="47"/>
      <c r="M95" s="45"/>
      <c r="N95" s="45"/>
      <c r="O95" s="45"/>
      <c r="P95" s="46"/>
    </row>
    <row r="96" spans="1:16" ht="12.75" x14ac:dyDescent="0.2">
      <c r="A96" s="90">
        <v>80</v>
      </c>
      <c r="B96" s="37"/>
      <c r="C96" s="124" t="s">
        <v>172</v>
      </c>
      <c r="D96" s="24"/>
      <c r="E96" s="63"/>
      <c r="F96" s="64"/>
      <c r="G96" s="61"/>
      <c r="H96" s="45"/>
      <c r="I96" s="61"/>
      <c r="J96" s="61"/>
      <c r="K96" s="46"/>
      <c r="L96" s="47"/>
      <c r="M96" s="45"/>
      <c r="N96" s="45"/>
      <c r="O96" s="45"/>
      <c r="P96" s="46"/>
    </row>
    <row r="97" spans="1:16" ht="12.75" x14ac:dyDescent="0.2">
      <c r="A97" s="90">
        <v>81</v>
      </c>
      <c r="B97" s="37" t="s">
        <v>296</v>
      </c>
      <c r="C97" s="109" t="s">
        <v>173</v>
      </c>
      <c r="D97" s="24" t="s">
        <v>183</v>
      </c>
      <c r="E97" s="63">
        <v>11.171999999999999</v>
      </c>
      <c r="F97" s="64"/>
      <c r="G97" s="61"/>
      <c r="H97" s="45"/>
      <c r="I97" s="61"/>
      <c r="J97" s="61"/>
      <c r="K97" s="46"/>
      <c r="L97" s="47"/>
      <c r="M97" s="45"/>
      <c r="N97" s="45"/>
      <c r="O97" s="45"/>
      <c r="P97" s="46"/>
    </row>
    <row r="98" spans="1:16" ht="12.75" x14ac:dyDescent="0.2">
      <c r="A98" s="90">
        <v>82</v>
      </c>
      <c r="B98" s="37"/>
      <c r="C98" s="128" t="s">
        <v>107</v>
      </c>
      <c r="D98" s="24" t="s">
        <v>86</v>
      </c>
      <c r="E98" s="63">
        <v>1.512</v>
      </c>
      <c r="F98" s="64"/>
      <c r="G98" s="61"/>
      <c r="H98" s="45"/>
      <c r="I98" s="61"/>
      <c r="J98" s="61"/>
      <c r="K98" s="46"/>
      <c r="L98" s="47"/>
      <c r="M98" s="45"/>
      <c r="N98" s="45"/>
      <c r="O98" s="45"/>
      <c r="P98" s="46"/>
    </row>
    <row r="99" spans="1:16" ht="12.75" x14ac:dyDescent="0.2">
      <c r="A99" s="90">
        <v>83</v>
      </c>
      <c r="B99" s="37"/>
      <c r="C99" s="128" t="s">
        <v>174</v>
      </c>
      <c r="D99" s="24" t="s">
        <v>86</v>
      </c>
      <c r="E99" s="63">
        <v>2.4578400000000005</v>
      </c>
      <c r="F99" s="64"/>
      <c r="G99" s="61"/>
      <c r="H99" s="45"/>
      <c r="I99" s="61"/>
      <c r="J99" s="61"/>
      <c r="K99" s="46"/>
      <c r="L99" s="47"/>
      <c r="M99" s="45"/>
      <c r="N99" s="45"/>
      <c r="O99" s="45"/>
      <c r="P99" s="46"/>
    </row>
    <row r="100" spans="1:16" ht="12.75" x14ac:dyDescent="0.2">
      <c r="A100" s="90">
        <v>84</v>
      </c>
      <c r="B100" s="37" t="s">
        <v>302</v>
      </c>
      <c r="C100" s="129" t="s">
        <v>175</v>
      </c>
      <c r="D100" s="24" t="s">
        <v>105</v>
      </c>
      <c r="E100" s="63">
        <v>3</v>
      </c>
      <c r="F100" s="64"/>
      <c r="G100" s="61"/>
      <c r="H100" s="45"/>
      <c r="I100" s="61"/>
      <c r="J100" s="61"/>
      <c r="K100" s="46"/>
      <c r="L100" s="47"/>
      <c r="M100" s="45"/>
      <c r="N100" s="45"/>
      <c r="O100" s="45"/>
      <c r="P100" s="46"/>
    </row>
    <row r="101" spans="1:16" ht="22.5" x14ac:dyDescent="0.2">
      <c r="A101" s="90">
        <v>85</v>
      </c>
      <c r="B101" s="37" t="s">
        <v>302</v>
      </c>
      <c r="C101" s="130" t="s">
        <v>176</v>
      </c>
      <c r="D101" s="24" t="s">
        <v>80</v>
      </c>
      <c r="E101" s="63">
        <v>14</v>
      </c>
      <c r="F101" s="64"/>
      <c r="G101" s="61"/>
      <c r="H101" s="45"/>
      <c r="I101" s="61"/>
      <c r="J101" s="61"/>
      <c r="K101" s="46"/>
      <c r="L101" s="47"/>
      <c r="M101" s="45"/>
      <c r="N101" s="45"/>
      <c r="O101" s="45"/>
      <c r="P101" s="46"/>
    </row>
    <row r="102" spans="1:16" ht="12.75" x14ac:dyDescent="0.2">
      <c r="A102" s="90">
        <v>86</v>
      </c>
      <c r="B102" s="37"/>
      <c r="C102" s="131" t="s">
        <v>177</v>
      </c>
      <c r="D102" s="24" t="s">
        <v>80</v>
      </c>
      <c r="E102" s="63">
        <v>12</v>
      </c>
      <c r="F102" s="64"/>
      <c r="G102" s="61"/>
      <c r="H102" s="45"/>
      <c r="I102" s="61"/>
      <c r="J102" s="61"/>
      <c r="K102" s="46"/>
      <c r="L102" s="47"/>
      <c r="M102" s="45"/>
      <c r="N102" s="45"/>
      <c r="O102" s="45"/>
      <c r="P102" s="46"/>
    </row>
    <row r="103" spans="1:16" ht="12.75" x14ac:dyDescent="0.2">
      <c r="A103" s="90">
        <v>87</v>
      </c>
      <c r="B103" s="37"/>
      <c r="C103" s="131" t="s">
        <v>178</v>
      </c>
      <c r="D103" s="24" t="s">
        <v>80</v>
      </c>
      <c r="E103" s="63">
        <v>1</v>
      </c>
      <c r="F103" s="64"/>
      <c r="G103" s="61"/>
      <c r="H103" s="45"/>
      <c r="I103" s="61"/>
      <c r="J103" s="61"/>
      <c r="K103" s="46"/>
      <c r="L103" s="47"/>
      <c r="M103" s="45"/>
      <c r="N103" s="45"/>
      <c r="O103" s="45"/>
      <c r="P103" s="46"/>
    </row>
    <row r="104" spans="1:16" ht="12.75" x14ac:dyDescent="0.2">
      <c r="A104" s="90">
        <v>88</v>
      </c>
      <c r="B104" s="37"/>
      <c r="C104" s="131" t="s">
        <v>179</v>
      </c>
      <c r="D104" s="24" t="s">
        <v>80</v>
      </c>
      <c r="E104" s="63">
        <v>2</v>
      </c>
      <c r="F104" s="64"/>
      <c r="G104" s="61"/>
      <c r="H104" s="45"/>
      <c r="I104" s="61"/>
      <c r="J104" s="61"/>
      <c r="K104" s="46"/>
      <c r="L104" s="47"/>
      <c r="M104" s="45"/>
      <c r="N104" s="45"/>
      <c r="O104" s="45"/>
      <c r="P104" s="46"/>
    </row>
    <row r="105" spans="1:16" ht="22.5" x14ac:dyDescent="0.2">
      <c r="A105" s="90">
        <v>89</v>
      </c>
      <c r="B105" s="37" t="s">
        <v>298</v>
      </c>
      <c r="C105" s="130" t="s">
        <v>180</v>
      </c>
      <c r="D105" s="24" t="s">
        <v>78</v>
      </c>
      <c r="E105" s="63">
        <v>10.58</v>
      </c>
      <c r="F105" s="64"/>
      <c r="G105" s="61"/>
      <c r="H105" s="45"/>
      <c r="I105" s="61"/>
      <c r="J105" s="61"/>
      <c r="K105" s="46"/>
      <c r="L105" s="47"/>
      <c r="M105" s="45"/>
      <c r="N105" s="45"/>
      <c r="O105" s="45"/>
      <c r="P105" s="46"/>
    </row>
    <row r="106" spans="1:16" ht="12.75" x14ac:dyDescent="0.2">
      <c r="A106" s="90">
        <v>90</v>
      </c>
      <c r="B106" s="37" t="s">
        <v>296</v>
      </c>
      <c r="C106" s="123" t="s">
        <v>181</v>
      </c>
      <c r="D106" s="24" t="s">
        <v>183</v>
      </c>
      <c r="E106" s="63">
        <v>5.6430300000000004</v>
      </c>
      <c r="F106" s="64"/>
      <c r="G106" s="61"/>
      <c r="H106" s="45"/>
      <c r="I106" s="61"/>
      <c r="J106" s="61"/>
      <c r="K106" s="46"/>
      <c r="L106" s="47"/>
      <c r="M106" s="45"/>
      <c r="N106" s="45"/>
      <c r="O106" s="45"/>
      <c r="P106" s="46"/>
    </row>
    <row r="107" spans="1:16" ht="12.75" x14ac:dyDescent="0.2">
      <c r="A107" s="90">
        <v>91</v>
      </c>
      <c r="B107" s="37"/>
      <c r="C107" s="128" t="s">
        <v>107</v>
      </c>
      <c r="D107" s="24" t="s">
        <v>86</v>
      </c>
      <c r="E107" s="63">
        <v>2.5393634999999999</v>
      </c>
      <c r="F107" s="64"/>
      <c r="G107" s="61"/>
      <c r="H107" s="45"/>
      <c r="I107" s="61"/>
      <c r="J107" s="61"/>
      <c r="K107" s="46"/>
      <c r="L107" s="47"/>
      <c r="M107" s="45"/>
      <c r="N107" s="45"/>
      <c r="O107" s="45"/>
      <c r="P107" s="46"/>
    </row>
    <row r="108" spans="1:16" ht="12.75" x14ac:dyDescent="0.2">
      <c r="A108" s="90">
        <v>92</v>
      </c>
      <c r="B108" s="37"/>
      <c r="C108" s="128" t="s">
        <v>174</v>
      </c>
      <c r="D108" s="24" t="s">
        <v>86</v>
      </c>
      <c r="E108" s="63">
        <v>0.84645450000000011</v>
      </c>
      <c r="F108" s="64"/>
      <c r="G108" s="61"/>
      <c r="H108" s="45"/>
      <c r="I108" s="61"/>
      <c r="J108" s="61"/>
      <c r="K108" s="46"/>
      <c r="L108" s="47"/>
      <c r="M108" s="45"/>
      <c r="N108" s="45"/>
      <c r="O108" s="45"/>
      <c r="P108" s="46"/>
    </row>
    <row r="109" spans="1:16" ht="12" customHeight="1" thickBot="1" x14ac:dyDescent="0.25">
      <c r="A109" s="90">
        <v>93</v>
      </c>
      <c r="B109" s="37" t="s">
        <v>302</v>
      </c>
      <c r="C109" s="123" t="s">
        <v>182</v>
      </c>
      <c r="D109" s="24" t="s">
        <v>105</v>
      </c>
      <c r="E109" s="63">
        <v>3</v>
      </c>
      <c r="F109" s="64"/>
      <c r="G109" s="61"/>
      <c r="H109" s="45"/>
      <c r="I109" s="61"/>
      <c r="J109" s="61"/>
      <c r="K109" s="46"/>
      <c r="L109" s="47"/>
      <c r="M109" s="45"/>
      <c r="N109" s="45"/>
      <c r="O109" s="45"/>
      <c r="P109" s="46"/>
    </row>
    <row r="110" spans="1:16" ht="12" thickBot="1" x14ac:dyDescent="0.25">
      <c r="A110" s="266" t="s">
        <v>82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8"/>
      <c r="L110" s="65">
        <f>SUM(L14:L109)</f>
        <v>0</v>
      </c>
      <c r="M110" s="66">
        <f>SUM(M14:M109)</f>
        <v>0</v>
      </c>
      <c r="N110" s="66">
        <f>SUM(N14:N109)</f>
        <v>0</v>
      </c>
      <c r="O110" s="66">
        <f>SUM(O14:O109)</f>
        <v>0</v>
      </c>
      <c r="P110" s="67">
        <f>SUM(P14:P109)</f>
        <v>0</v>
      </c>
    </row>
    <row r="111" spans="1:16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x14ac:dyDescent="0.2">
      <c r="A113" s="1" t="s">
        <v>14</v>
      </c>
      <c r="B113" s="16"/>
      <c r="C113" s="265">
        <f>'Kops a'!C31:H31</f>
        <v>0</v>
      </c>
      <c r="D113" s="265"/>
      <c r="E113" s="265"/>
      <c r="F113" s="265"/>
      <c r="G113" s="265"/>
      <c r="H113" s="265"/>
      <c r="I113" s="16"/>
      <c r="J113" s="16"/>
      <c r="K113" s="16"/>
      <c r="L113" s="16"/>
      <c r="M113" s="16"/>
      <c r="N113" s="16"/>
      <c r="O113" s="16"/>
      <c r="P113" s="16"/>
    </row>
    <row r="114" spans="1:16" x14ac:dyDescent="0.2">
      <c r="A114" s="16"/>
      <c r="B114" s="16"/>
      <c r="C114" s="217" t="s">
        <v>15</v>
      </c>
      <c r="D114" s="217"/>
      <c r="E114" s="217"/>
      <c r="F114" s="217"/>
      <c r="G114" s="217"/>
      <c r="H114" s="217"/>
      <c r="I114" s="16"/>
      <c r="J114" s="16"/>
      <c r="K114" s="16"/>
      <c r="L114" s="16"/>
      <c r="M114" s="16"/>
      <c r="N114" s="16"/>
      <c r="O114" s="16"/>
      <c r="P114" s="16"/>
    </row>
    <row r="115" spans="1:16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x14ac:dyDescent="0.2">
      <c r="A116" s="82" t="str">
        <f>'Kops a'!A34</f>
        <v>Tāme sastādīta 20__. gada __.____________</v>
      </c>
      <c r="B116" s="83"/>
      <c r="C116" s="83"/>
      <c r="D116" s="83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x14ac:dyDescent="0.2">
      <c r="A118" s="1" t="s">
        <v>37</v>
      </c>
      <c r="B118" s="16"/>
      <c r="C118" s="265">
        <f>'Kops a'!C36:H36</f>
        <v>0</v>
      </c>
      <c r="D118" s="265"/>
      <c r="E118" s="265"/>
      <c r="F118" s="265"/>
      <c r="G118" s="265"/>
      <c r="H118" s="265"/>
      <c r="I118" s="16"/>
      <c r="J118" s="16"/>
      <c r="K118" s="16"/>
      <c r="L118" s="16"/>
      <c r="M118" s="16"/>
      <c r="N118" s="16"/>
      <c r="O118" s="16"/>
      <c r="P118" s="16"/>
    </row>
    <row r="119" spans="1:16" x14ac:dyDescent="0.2">
      <c r="A119" s="16"/>
      <c r="B119" s="16"/>
      <c r="C119" s="217" t="s">
        <v>15</v>
      </c>
      <c r="D119" s="217"/>
      <c r="E119" s="217"/>
      <c r="F119" s="217"/>
      <c r="G119" s="217"/>
      <c r="H119" s="217"/>
      <c r="I119" s="16"/>
      <c r="J119" s="16"/>
      <c r="K119" s="16"/>
      <c r="L119" s="16"/>
      <c r="M119" s="16"/>
      <c r="N119" s="16"/>
      <c r="O119" s="16"/>
      <c r="P119" s="16"/>
    </row>
    <row r="120" spans="1:16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x14ac:dyDescent="0.2">
      <c r="A121" s="82" t="s">
        <v>54</v>
      </c>
      <c r="B121" s="83"/>
      <c r="C121" s="87">
        <f>'Kops a'!C39</f>
        <v>0</v>
      </c>
      <c r="D121" s="48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</sheetData>
  <protectedRanges>
    <protectedRange password="CF3F" sqref="C51 C61 C57" name="Range1_1"/>
    <protectedRange password="CF3F" sqref="C52:C55 C88:C89 C58:C59" name="Range1_2"/>
    <protectedRange password="CF3F" sqref="C60 C62 C37:C44" name="Range1_2_1"/>
    <protectedRange password="CF3F" sqref="C65:C71 C87 C91:C92" name="Range1_2_2"/>
    <protectedRange password="CF3F" sqref="C95" name="Range1_2_2_1"/>
  </protectedRanges>
  <mergeCells count="22">
    <mergeCell ref="E12:E13"/>
    <mergeCell ref="C2:I2"/>
    <mergeCell ref="C3:I3"/>
    <mergeCell ref="D5:L5"/>
    <mergeCell ref="D6:L6"/>
    <mergeCell ref="D7:L7"/>
    <mergeCell ref="N9:O9"/>
    <mergeCell ref="L12:P12"/>
    <mergeCell ref="C119:H119"/>
    <mergeCell ref="C4:I4"/>
    <mergeCell ref="F12:K12"/>
    <mergeCell ref="A9:F9"/>
    <mergeCell ref="J9:M9"/>
    <mergeCell ref="D8:L8"/>
    <mergeCell ref="A110:K110"/>
    <mergeCell ref="C113:H113"/>
    <mergeCell ref="C114:H114"/>
    <mergeCell ref="C118:H118"/>
    <mergeCell ref="A12:A13"/>
    <mergeCell ref="B12:B13"/>
    <mergeCell ref="C12:C13"/>
    <mergeCell ref="D12:D13"/>
  </mergeCells>
  <conditionalFormatting sqref="I15:J109 D17:G56 D60:G109 F57:G59 B15:B109 D15:D16 F15:G16">
    <cfRule type="cellIs" dxfId="85" priority="40" operator="equal">
      <formula>0</formula>
    </cfRule>
  </conditionalFormatting>
  <conditionalFormatting sqref="N9:O9">
    <cfRule type="cellIs" dxfId="84" priority="39" operator="equal">
      <formula>0</formula>
    </cfRule>
  </conditionalFormatting>
  <conditionalFormatting sqref="A9:F9">
    <cfRule type="containsText" dxfId="83" priority="3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82" priority="36" operator="equal">
      <formula>0</formula>
    </cfRule>
  </conditionalFormatting>
  <conditionalFormatting sqref="O10">
    <cfRule type="cellIs" dxfId="81" priority="35" operator="equal">
      <formula>"20__. gada __. _________"</formula>
    </cfRule>
  </conditionalFormatting>
  <conditionalFormatting sqref="A110:K110">
    <cfRule type="containsText" dxfId="80" priority="34" operator="containsText" text="Tiešās izmaksas kopā, t. sk. darba devēja sociālais nodoklis __.__% ">
      <formula>NOT(ISERROR(SEARCH("Tiešās izmaksas kopā, t. sk. darba devēja sociālais nodoklis __.__% ",A110)))</formula>
    </cfRule>
  </conditionalFormatting>
  <conditionalFormatting sqref="H14:H109 L110:P110 K14:P109">
    <cfRule type="cellIs" dxfId="79" priority="29" operator="equal">
      <formula>0</formula>
    </cfRule>
  </conditionalFormatting>
  <conditionalFormatting sqref="C4:I4">
    <cfRule type="cellIs" dxfId="78" priority="28" operator="equal">
      <formula>0</formula>
    </cfRule>
  </conditionalFormatting>
  <conditionalFormatting sqref="C118:H118">
    <cfRule type="cellIs" dxfId="77" priority="18" operator="equal">
      <formula>0</formula>
    </cfRule>
  </conditionalFormatting>
  <conditionalFormatting sqref="D5:L8">
    <cfRule type="cellIs" dxfId="76" priority="25" operator="equal">
      <formula>0</formula>
    </cfRule>
  </conditionalFormatting>
  <conditionalFormatting sqref="B14 D14:G14">
    <cfRule type="cellIs" dxfId="75" priority="24" operator="equal">
      <formula>0</formula>
    </cfRule>
  </conditionalFormatting>
  <conditionalFormatting sqref="I14:J14">
    <cfRule type="cellIs" dxfId="74" priority="22" operator="equal">
      <formula>0</formula>
    </cfRule>
  </conditionalFormatting>
  <conditionalFormatting sqref="P10">
    <cfRule type="cellIs" dxfId="73" priority="21" operator="equal">
      <formula>"20__. gada __. _________"</formula>
    </cfRule>
  </conditionalFormatting>
  <conditionalFormatting sqref="C113:H113">
    <cfRule type="cellIs" dxfId="72" priority="17" operator="equal">
      <formula>0</formula>
    </cfRule>
  </conditionalFormatting>
  <conditionalFormatting sqref="C118:H118 C121 C113:H113">
    <cfRule type="cellIs" dxfId="71" priority="16" operator="equal">
      <formula>0</formula>
    </cfRule>
  </conditionalFormatting>
  <conditionalFormatting sqref="D1">
    <cfRule type="cellIs" dxfId="70" priority="15" operator="equal">
      <formula>0</formula>
    </cfRule>
  </conditionalFormatting>
  <conditionalFormatting sqref="C51">
    <cfRule type="expression" priority="14" stopIfTrue="1">
      <formula>$P$13</formula>
    </cfRule>
  </conditionalFormatting>
  <conditionalFormatting sqref="C46:C47 C68:C70">
    <cfRule type="expression" priority="13" stopIfTrue="1">
      <formula>#REF!</formula>
    </cfRule>
  </conditionalFormatting>
  <conditionalFormatting sqref="C67">
    <cfRule type="expression" priority="11" stopIfTrue="1">
      <formula>#REF!</formula>
    </cfRule>
  </conditionalFormatting>
  <conditionalFormatting sqref="C67">
    <cfRule type="expression" priority="12" stopIfTrue="1">
      <formula>#REF!</formula>
    </cfRule>
  </conditionalFormatting>
  <conditionalFormatting sqref="C61">
    <cfRule type="expression" priority="10" stopIfTrue="1">
      <formula>$P$13</formula>
    </cfRule>
  </conditionalFormatting>
  <conditionalFormatting sqref="C71">
    <cfRule type="expression" priority="9" stopIfTrue="1">
      <formula>#REF!</formula>
    </cfRule>
  </conditionalFormatting>
  <conditionalFormatting sqref="C92">
    <cfRule type="expression" priority="7" stopIfTrue="1">
      <formula>#REF!</formula>
    </cfRule>
  </conditionalFormatting>
  <conditionalFormatting sqref="C92">
    <cfRule type="expression" priority="8" stopIfTrue="1">
      <formula>#REF!</formula>
    </cfRule>
  </conditionalFormatting>
  <conditionalFormatting sqref="C95">
    <cfRule type="expression" priority="6" stopIfTrue="1">
      <formula>#REF!</formula>
    </cfRule>
  </conditionalFormatting>
  <conditionalFormatting sqref="C56">
    <cfRule type="expression" priority="5" stopIfTrue="1">
      <formula>#REF!</formula>
    </cfRule>
  </conditionalFormatting>
  <conditionalFormatting sqref="D57:E59">
    <cfRule type="cellIs" dxfId="69" priority="4" operator="equal">
      <formula>0</formula>
    </cfRule>
  </conditionalFormatting>
  <conditionalFormatting sqref="C57">
    <cfRule type="expression" priority="3" stopIfTrue="1">
      <formula>$P$13</formula>
    </cfRule>
  </conditionalFormatting>
  <conditionalFormatting sqref="E15">
    <cfRule type="cellIs" dxfId="68" priority="2" operator="equal">
      <formula>0</formula>
    </cfRule>
  </conditionalFormatting>
  <conditionalFormatting sqref="E16">
    <cfRule type="cellIs" dxfId="67" priority="1" operator="equal">
      <formula>0</formula>
    </cfRule>
  </conditionalFormatting>
  <pageMargins left="0.7" right="0.7" top="0.75" bottom="0.75" header="0.3" footer="0.3"/>
  <pageSetup paperSize="9" scale="9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0B610FE1-6F17-46AF-982B-27B20E80701D}">
            <xm:f>NOT(ISERROR(SEARCH("Tāme sastādīta ____. gada ___. ______________",A116)))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A116</xm:sqref>
        </x14:conditionalFormatting>
        <x14:conditionalFormatting xmlns:xm="http://schemas.microsoft.com/office/excel/2006/main">
          <x14:cfRule type="containsText" priority="19" operator="containsText" id="{F3EAEDA8-031E-4BF8-B71A-4A6D64C3BFEB}">
            <xm:f>NOT(ISERROR(SEARCH("Sertifikāta Nr. _________________________________",A121)))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U83"/>
  <sheetViews>
    <sheetView topLeftCell="A6"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1" x14ac:dyDescent="0.2">
      <c r="A1" s="22"/>
      <c r="B1" s="22"/>
      <c r="C1" s="26" t="s">
        <v>38</v>
      </c>
      <c r="D1" s="49">
        <f>'Kops a'!A19</f>
        <v>5</v>
      </c>
      <c r="E1" s="22"/>
      <c r="F1" s="22"/>
      <c r="G1" s="22"/>
      <c r="H1" s="22"/>
      <c r="I1" s="22"/>
      <c r="J1" s="22"/>
      <c r="N1" s="25"/>
      <c r="O1" s="26"/>
      <c r="P1" s="27"/>
    </row>
    <row r="2" spans="1:21" x14ac:dyDescent="0.2">
      <c r="A2" s="28"/>
      <c r="B2" s="28"/>
      <c r="C2" s="269" t="s">
        <v>63</v>
      </c>
      <c r="D2" s="269"/>
      <c r="E2" s="269"/>
      <c r="F2" s="269"/>
      <c r="G2" s="269"/>
      <c r="H2" s="269"/>
      <c r="I2" s="269"/>
      <c r="J2" s="28"/>
    </row>
    <row r="3" spans="1:21" x14ac:dyDescent="0.2">
      <c r="A3" s="29"/>
      <c r="B3" s="29"/>
      <c r="C3" s="260" t="s">
        <v>17</v>
      </c>
      <c r="D3" s="260"/>
      <c r="E3" s="260"/>
      <c r="F3" s="260"/>
      <c r="G3" s="260"/>
      <c r="H3" s="260"/>
      <c r="I3" s="260"/>
      <c r="J3" s="29"/>
    </row>
    <row r="4" spans="1:21" x14ac:dyDescent="0.2">
      <c r="A4" s="29"/>
      <c r="B4" s="29"/>
      <c r="C4" s="270" t="s">
        <v>52</v>
      </c>
      <c r="D4" s="270"/>
      <c r="E4" s="270"/>
      <c r="F4" s="270"/>
      <c r="G4" s="270"/>
      <c r="H4" s="270"/>
      <c r="I4" s="270"/>
      <c r="J4" s="29"/>
    </row>
    <row r="5" spans="1:21" x14ac:dyDescent="0.2">
      <c r="A5" s="22"/>
      <c r="B5" s="22"/>
      <c r="C5" s="26" t="s">
        <v>5</v>
      </c>
      <c r="D5" s="283" t="str">
        <f>'Kops a'!D6</f>
        <v>Daudzdzīvokļu dzīvojamās mājas atjaunošana</v>
      </c>
      <c r="E5" s="283"/>
      <c r="F5" s="283"/>
      <c r="G5" s="283"/>
      <c r="H5" s="283"/>
      <c r="I5" s="283"/>
      <c r="J5" s="283"/>
      <c r="K5" s="283"/>
      <c r="L5" s="283"/>
      <c r="M5" s="16"/>
      <c r="N5" s="16"/>
      <c r="O5" s="16"/>
      <c r="P5" s="16"/>
    </row>
    <row r="6" spans="1:21" x14ac:dyDescent="0.2">
      <c r="A6" s="22"/>
      <c r="B6" s="22"/>
      <c r="C6" s="26" t="s">
        <v>6</v>
      </c>
      <c r="D6" s="283" t="str">
        <f>'Kops a'!D7</f>
        <v>Daudzdzīvokļu dzīvojamā māja</v>
      </c>
      <c r="E6" s="283"/>
      <c r="F6" s="283"/>
      <c r="G6" s="283"/>
      <c r="H6" s="283"/>
      <c r="I6" s="283"/>
      <c r="J6" s="283"/>
      <c r="K6" s="283"/>
      <c r="L6" s="283"/>
      <c r="M6" s="16"/>
      <c r="N6" s="16"/>
      <c r="O6" s="16"/>
      <c r="P6" s="16"/>
    </row>
    <row r="7" spans="1:21" x14ac:dyDescent="0.2">
      <c r="A7" s="22"/>
      <c r="B7" s="22"/>
      <c r="C7" s="26" t="s">
        <v>7</v>
      </c>
      <c r="D7" s="283" t="str">
        <f>'Kops a'!D8</f>
        <v>Metālistu iela 7, Rēzekne</v>
      </c>
      <c r="E7" s="283"/>
      <c r="F7" s="283"/>
      <c r="G7" s="283"/>
      <c r="H7" s="283"/>
      <c r="I7" s="283"/>
      <c r="J7" s="283"/>
      <c r="K7" s="283"/>
      <c r="L7" s="283"/>
      <c r="M7" s="16"/>
      <c r="N7" s="16"/>
      <c r="O7" s="16"/>
      <c r="P7" s="16"/>
    </row>
    <row r="8" spans="1:21" x14ac:dyDescent="0.2">
      <c r="A8" s="22"/>
      <c r="B8" s="22"/>
      <c r="C8" s="4" t="s">
        <v>20</v>
      </c>
      <c r="D8" s="283">
        <f>'Kops a'!D9</f>
        <v>0</v>
      </c>
      <c r="E8" s="283"/>
      <c r="F8" s="283"/>
      <c r="G8" s="283"/>
      <c r="H8" s="283"/>
      <c r="I8" s="283"/>
      <c r="J8" s="283"/>
      <c r="K8" s="283"/>
      <c r="L8" s="283"/>
      <c r="M8" s="16"/>
      <c r="N8" s="16"/>
      <c r="O8" s="16"/>
      <c r="P8" s="16"/>
    </row>
    <row r="9" spans="1:21" ht="11.25" customHeight="1" x14ac:dyDescent="0.2">
      <c r="A9" s="271" t="s">
        <v>347</v>
      </c>
      <c r="B9" s="271"/>
      <c r="C9" s="271"/>
      <c r="D9" s="271"/>
      <c r="E9" s="271"/>
      <c r="F9" s="271"/>
      <c r="G9" s="30"/>
      <c r="H9" s="30"/>
      <c r="I9" s="30"/>
      <c r="J9" s="275" t="s">
        <v>39</v>
      </c>
      <c r="K9" s="275"/>
      <c r="L9" s="275"/>
      <c r="M9" s="275"/>
      <c r="N9" s="282">
        <f>P71</f>
        <v>0</v>
      </c>
      <c r="O9" s="282"/>
      <c r="P9" s="30"/>
    </row>
    <row r="10" spans="1:21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A77</f>
        <v>Tāme sastādīta 20__. gada __.____________</v>
      </c>
    </row>
    <row r="11" spans="1:21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21" x14ac:dyDescent="0.2">
      <c r="A12" s="239" t="s">
        <v>23</v>
      </c>
      <c r="B12" s="277" t="s">
        <v>40</v>
      </c>
      <c r="C12" s="273" t="s">
        <v>41</v>
      </c>
      <c r="D12" s="280" t="s">
        <v>42</v>
      </c>
      <c r="E12" s="263" t="s">
        <v>43</v>
      </c>
      <c r="F12" s="272" t="s">
        <v>44</v>
      </c>
      <c r="G12" s="273"/>
      <c r="H12" s="273"/>
      <c r="I12" s="273"/>
      <c r="J12" s="273"/>
      <c r="K12" s="274"/>
      <c r="L12" s="272" t="s">
        <v>45</v>
      </c>
      <c r="M12" s="273"/>
      <c r="N12" s="273"/>
      <c r="O12" s="273"/>
      <c r="P12" s="274"/>
    </row>
    <row r="13" spans="1:21" ht="126.75" customHeight="1" thickBot="1" x14ac:dyDescent="0.3">
      <c r="A13" s="276"/>
      <c r="B13" s="278"/>
      <c r="C13" s="279"/>
      <c r="D13" s="281"/>
      <c r="E13" s="26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  <c r="Q13" s="213"/>
      <c r="R13" s="214"/>
      <c r="S13" s="214"/>
      <c r="T13" s="214"/>
      <c r="U13" s="214"/>
    </row>
    <row r="14" spans="1:21" ht="12.75" x14ac:dyDescent="0.2">
      <c r="A14" s="96"/>
      <c r="B14" s="59"/>
      <c r="C14" s="183" t="s">
        <v>63</v>
      </c>
      <c r="D14" s="60"/>
      <c r="E14" s="63"/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21" ht="22.5" x14ac:dyDescent="0.2">
      <c r="A15" s="91">
        <v>1</v>
      </c>
      <c r="B15" s="37" t="s">
        <v>297</v>
      </c>
      <c r="C15" s="123" t="s">
        <v>185</v>
      </c>
      <c r="D15" s="24" t="s">
        <v>86</v>
      </c>
      <c r="E15" s="63">
        <v>8</v>
      </c>
      <c r="F15" s="64"/>
      <c r="G15" s="61"/>
      <c r="H15" s="45"/>
      <c r="I15" s="61"/>
      <c r="J15" s="61"/>
      <c r="K15" s="46"/>
      <c r="L15" s="47"/>
      <c r="M15" s="45"/>
      <c r="N15" s="45"/>
      <c r="O15" s="45"/>
      <c r="P15" s="46"/>
    </row>
    <row r="16" spans="1:21" ht="22.5" x14ac:dyDescent="0.2">
      <c r="A16" s="91">
        <v>2</v>
      </c>
      <c r="B16" s="37" t="s">
        <v>297</v>
      </c>
      <c r="C16" s="123" t="s">
        <v>186</v>
      </c>
      <c r="D16" s="24" t="s">
        <v>88</v>
      </c>
      <c r="E16" s="63">
        <v>580</v>
      </c>
      <c r="F16" s="64"/>
      <c r="G16" s="61"/>
      <c r="H16" s="45"/>
      <c r="I16" s="61"/>
      <c r="J16" s="61"/>
      <c r="K16" s="46"/>
      <c r="L16" s="47"/>
      <c r="M16" s="45"/>
      <c r="N16" s="45"/>
      <c r="O16" s="45"/>
      <c r="P16" s="46"/>
    </row>
    <row r="17" spans="1:16" ht="22.5" x14ac:dyDescent="0.2">
      <c r="A17" s="91">
        <v>3</v>
      </c>
      <c r="B17" s="37" t="s">
        <v>297</v>
      </c>
      <c r="C17" s="123" t="s">
        <v>187</v>
      </c>
      <c r="D17" s="24" t="s">
        <v>88</v>
      </c>
      <c r="E17" s="63">
        <v>75</v>
      </c>
      <c r="F17" s="64"/>
      <c r="G17" s="61"/>
      <c r="H17" s="45"/>
      <c r="I17" s="61"/>
      <c r="J17" s="61"/>
      <c r="K17" s="46"/>
      <c r="L17" s="47"/>
      <c r="M17" s="45"/>
      <c r="N17" s="45"/>
      <c r="O17" s="45"/>
      <c r="P17" s="46"/>
    </row>
    <row r="18" spans="1:16" ht="22.5" x14ac:dyDescent="0.2">
      <c r="A18" s="91">
        <v>4</v>
      </c>
      <c r="B18" s="37" t="s">
        <v>299</v>
      </c>
      <c r="C18" s="121" t="s">
        <v>188</v>
      </c>
      <c r="D18" s="24" t="s">
        <v>183</v>
      </c>
      <c r="E18" s="191">
        <v>556</v>
      </c>
      <c r="F18" s="64"/>
      <c r="G18" s="61"/>
      <c r="H18" s="45"/>
      <c r="I18" s="61"/>
      <c r="J18" s="61"/>
      <c r="K18" s="46"/>
      <c r="L18" s="47"/>
      <c r="M18" s="45"/>
      <c r="N18" s="45"/>
      <c r="O18" s="45"/>
      <c r="P18" s="46"/>
    </row>
    <row r="19" spans="1:16" ht="22.5" x14ac:dyDescent="0.2">
      <c r="A19" s="91">
        <v>5</v>
      </c>
      <c r="B19" s="37"/>
      <c r="C19" s="114" t="s">
        <v>312</v>
      </c>
      <c r="D19" s="24" t="s">
        <v>86</v>
      </c>
      <c r="E19" s="191">
        <v>166.8</v>
      </c>
      <c r="F19" s="64"/>
      <c r="G19" s="61"/>
      <c r="H19" s="45"/>
      <c r="I19" s="61"/>
      <c r="J19" s="61"/>
      <c r="K19" s="46"/>
      <c r="L19" s="47"/>
      <c r="M19" s="45"/>
      <c r="N19" s="45"/>
      <c r="O19" s="45"/>
      <c r="P19" s="46"/>
    </row>
    <row r="20" spans="1:16" ht="12.75" x14ac:dyDescent="0.2">
      <c r="A20" s="91">
        <v>6</v>
      </c>
      <c r="B20" s="37"/>
      <c r="C20" s="167" t="s">
        <v>189</v>
      </c>
      <c r="D20" s="24" t="s">
        <v>183</v>
      </c>
      <c r="E20" s="63">
        <v>671.25</v>
      </c>
      <c r="F20" s="64"/>
      <c r="G20" s="61"/>
      <c r="H20" s="45"/>
      <c r="I20" s="61"/>
      <c r="J20" s="61"/>
      <c r="K20" s="46"/>
      <c r="L20" s="47"/>
      <c r="M20" s="45"/>
      <c r="N20" s="45"/>
      <c r="O20" s="45"/>
      <c r="P20" s="46"/>
    </row>
    <row r="21" spans="1:16" ht="12.75" x14ac:dyDescent="0.2">
      <c r="A21" s="91">
        <v>7</v>
      </c>
      <c r="B21" s="37"/>
      <c r="C21" s="114" t="s">
        <v>104</v>
      </c>
      <c r="D21" s="24" t="s">
        <v>183</v>
      </c>
      <c r="E21" s="63">
        <v>537</v>
      </c>
      <c r="F21" s="64"/>
      <c r="G21" s="61"/>
      <c r="H21" s="45"/>
      <c r="I21" s="61"/>
      <c r="J21" s="61"/>
      <c r="K21" s="46"/>
      <c r="L21" s="47"/>
      <c r="M21" s="45"/>
      <c r="N21" s="45"/>
      <c r="O21" s="45"/>
      <c r="P21" s="46"/>
    </row>
    <row r="22" spans="1:16" ht="22.5" x14ac:dyDescent="0.2">
      <c r="A22" s="91">
        <v>8</v>
      </c>
      <c r="B22" s="37" t="s">
        <v>299</v>
      </c>
      <c r="C22" s="205" t="s">
        <v>190</v>
      </c>
      <c r="D22" s="190" t="s">
        <v>88</v>
      </c>
      <c r="E22" s="191">
        <v>109.18</v>
      </c>
      <c r="F22" s="64"/>
      <c r="G22" s="61"/>
      <c r="H22" s="45"/>
      <c r="I22" s="61"/>
      <c r="J22" s="61"/>
      <c r="K22" s="46"/>
      <c r="L22" s="47"/>
      <c r="M22" s="45"/>
      <c r="N22" s="45"/>
      <c r="O22" s="45"/>
      <c r="P22" s="46"/>
    </row>
    <row r="23" spans="1:16" ht="22.5" x14ac:dyDescent="0.2">
      <c r="A23" s="91">
        <v>9</v>
      </c>
      <c r="B23" s="37"/>
      <c r="C23" s="206" t="s">
        <v>322</v>
      </c>
      <c r="D23" s="190" t="s">
        <v>88</v>
      </c>
      <c r="E23" s="191">
        <v>63.46</v>
      </c>
      <c r="F23" s="64"/>
      <c r="G23" s="61"/>
      <c r="H23" s="45"/>
      <c r="I23" s="61"/>
      <c r="J23" s="61"/>
      <c r="K23" s="46"/>
      <c r="L23" s="47"/>
      <c r="M23" s="45"/>
      <c r="N23" s="45"/>
      <c r="O23" s="45"/>
      <c r="P23" s="46"/>
    </row>
    <row r="24" spans="1:16" ht="22.5" x14ac:dyDescent="0.2">
      <c r="A24" s="91">
        <v>10</v>
      </c>
      <c r="B24" s="37"/>
      <c r="C24" s="206" t="s">
        <v>323</v>
      </c>
      <c r="D24" s="190" t="s">
        <v>88</v>
      </c>
      <c r="E24" s="191">
        <v>45.72</v>
      </c>
      <c r="F24" s="64"/>
      <c r="G24" s="61"/>
      <c r="H24" s="45"/>
      <c r="I24" s="61"/>
      <c r="J24" s="61"/>
      <c r="K24" s="46"/>
      <c r="L24" s="47"/>
      <c r="M24" s="45"/>
      <c r="N24" s="45"/>
      <c r="O24" s="45"/>
      <c r="P24" s="46"/>
    </row>
    <row r="25" spans="1:16" ht="33.75" x14ac:dyDescent="0.2">
      <c r="A25" s="91">
        <v>11</v>
      </c>
      <c r="B25" s="37" t="s">
        <v>304</v>
      </c>
      <c r="C25" s="168" t="s">
        <v>191</v>
      </c>
      <c r="D25" s="24" t="s">
        <v>78</v>
      </c>
      <c r="E25" s="63">
        <v>132</v>
      </c>
      <c r="F25" s="64"/>
      <c r="G25" s="61"/>
      <c r="H25" s="45"/>
      <c r="I25" s="61"/>
      <c r="J25" s="61"/>
      <c r="K25" s="46"/>
      <c r="L25" s="47"/>
      <c r="M25" s="45"/>
      <c r="N25" s="45"/>
      <c r="O25" s="45"/>
      <c r="P25" s="46"/>
    </row>
    <row r="26" spans="1:16" ht="12.75" x14ac:dyDescent="0.2">
      <c r="A26" s="91">
        <v>12</v>
      </c>
      <c r="B26" s="37"/>
      <c r="C26" s="170" t="s">
        <v>192</v>
      </c>
      <c r="D26" s="24" t="s">
        <v>86</v>
      </c>
      <c r="E26" s="63">
        <v>0.47916000000000014</v>
      </c>
      <c r="F26" s="64"/>
      <c r="G26" s="61"/>
      <c r="H26" s="45"/>
      <c r="I26" s="61"/>
      <c r="J26" s="61"/>
      <c r="K26" s="46"/>
      <c r="L26" s="47"/>
      <c r="M26" s="45"/>
      <c r="N26" s="45"/>
      <c r="O26" s="45"/>
      <c r="P26" s="46"/>
    </row>
    <row r="27" spans="1:16" ht="12.75" x14ac:dyDescent="0.2">
      <c r="A27" s="91">
        <v>13</v>
      </c>
      <c r="B27" s="37"/>
      <c r="C27" s="169" t="s">
        <v>193</v>
      </c>
      <c r="D27" s="24" t="s">
        <v>78</v>
      </c>
      <c r="E27" s="63">
        <v>145.20000000000002</v>
      </c>
      <c r="F27" s="64"/>
      <c r="G27" s="61"/>
      <c r="H27" s="45"/>
      <c r="I27" s="61"/>
      <c r="J27" s="61"/>
      <c r="K27" s="46"/>
      <c r="L27" s="47"/>
      <c r="M27" s="45"/>
      <c r="N27" s="45"/>
      <c r="O27" s="45"/>
      <c r="P27" s="46"/>
    </row>
    <row r="28" spans="1:16" ht="22.5" x14ac:dyDescent="0.2">
      <c r="A28" s="91">
        <v>14</v>
      </c>
      <c r="B28" s="37" t="s">
        <v>304</v>
      </c>
      <c r="C28" s="171" t="s">
        <v>194</v>
      </c>
      <c r="D28" s="24" t="s">
        <v>88</v>
      </c>
      <c r="E28" s="63">
        <v>720.3</v>
      </c>
      <c r="F28" s="64"/>
      <c r="G28" s="61"/>
      <c r="H28" s="45"/>
      <c r="I28" s="61"/>
      <c r="J28" s="61"/>
      <c r="K28" s="46"/>
      <c r="L28" s="47"/>
      <c r="M28" s="45"/>
      <c r="N28" s="45"/>
      <c r="O28" s="45"/>
      <c r="P28" s="46"/>
    </row>
    <row r="29" spans="1:16" ht="12.75" x14ac:dyDescent="0.2">
      <c r="A29" s="91">
        <v>15</v>
      </c>
      <c r="B29" s="37"/>
      <c r="C29" s="172" t="s">
        <v>195</v>
      </c>
      <c r="D29" s="24" t="s">
        <v>88</v>
      </c>
      <c r="E29" s="63">
        <v>900.38</v>
      </c>
      <c r="F29" s="64"/>
      <c r="G29" s="61"/>
      <c r="H29" s="45"/>
      <c r="I29" s="61"/>
      <c r="J29" s="61"/>
      <c r="K29" s="46"/>
      <c r="L29" s="47"/>
      <c r="M29" s="45"/>
      <c r="N29" s="45"/>
      <c r="O29" s="45"/>
      <c r="P29" s="46"/>
    </row>
    <row r="30" spans="1:16" ht="12.75" x14ac:dyDescent="0.2">
      <c r="A30" s="91">
        <v>16</v>
      </c>
      <c r="B30" s="37"/>
      <c r="C30" s="173" t="s">
        <v>196</v>
      </c>
      <c r="D30" s="24" t="s">
        <v>88</v>
      </c>
      <c r="E30" s="63">
        <v>900.38</v>
      </c>
      <c r="F30" s="64"/>
      <c r="G30" s="61"/>
      <c r="H30" s="45"/>
      <c r="I30" s="61"/>
      <c r="J30" s="61"/>
      <c r="K30" s="46"/>
      <c r="L30" s="47"/>
      <c r="M30" s="45"/>
      <c r="N30" s="45"/>
      <c r="O30" s="45"/>
      <c r="P30" s="46"/>
    </row>
    <row r="31" spans="1:16" ht="12.75" x14ac:dyDescent="0.2">
      <c r="A31" s="91">
        <v>17</v>
      </c>
      <c r="B31" s="37"/>
      <c r="C31" s="173" t="s">
        <v>197</v>
      </c>
      <c r="D31" s="24" t="s">
        <v>88</v>
      </c>
      <c r="E31" s="63">
        <v>720.3</v>
      </c>
      <c r="F31" s="64"/>
      <c r="G31" s="61"/>
      <c r="H31" s="45"/>
      <c r="I31" s="61"/>
      <c r="J31" s="61"/>
      <c r="K31" s="46"/>
      <c r="L31" s="47"/>
      <c r="M31" s="45"/>
      <c r="N31" s="45"/>
      <c r="O31" s="45"/>
      <c r="P31" s="46"/>
    </row>
    <row r="32" spans="1:16" ht="22.5" x14ac:dyDescent="0.2">
      <c r="A32" s="91">
        <v>18</v>
      </c>
      <c r="B32" s="37" t="s">
        <v>304</v>
      </c>
      <c r="C32" s="127" t="s">
        <v>198</v>
      </c>
      <c r="D32" s="24" t="s">
        <v>78</v>
      </c>
      <c r="E32" s="63">
        <v>125</v>
      </c>
      <c r="F32" s="64"/>
      <c r="G32" s="61"/>
      <c r="H32" s="45"/>
      <c r="I32" s="61"/>
      <c r="J32" s="61"/>
      <c r="K32" s="46"/>
      <c r="L32" s="47"/>
      <c r="M32" s="45"/>
      <c r="N32" s="45"/>
      <c r="O32" s="45"/>
      <c r="P32" s="46"/>
    </row>
    <row r="33" spans="1:16" ht="22.5" x14ac:dyDescent="0.2">
      <c r="A33" s="91">
        <v>19</v>
      </c>
      <c r="B33" s="37" t="s">
        <v>304</v>
      </c>
      <c r="C33" s="123" t="s">
        <v>199</v>
      </c>
      <c r="D33" s="24" t="s">
        <v>80</v>
      </c>
      <c r="E33" s="63">
        <v>3</v>
      </c>
      <c r="F33" s="64"/>
      <c r="G33" s="61"/>
      <c r="H33" s="45"/>
      <c r="I33" s="61"/>
      <c r="J33" s="61"/>
      <c r="K33" s="46"/>
      <c r="L33" s="47"/>
      <c r="M33" s="45"/>
      <c r="N33" s="45"/>
      <c r="O33" s="45"/>
      <c r="P33" s="46"/>
    </row>
    <row r="34" spans="1:16" ht="12.75" x14ac:dyDescent="0.2">
      <c r="A34" s="91">
        <v>20</v>
      </c>
      <c r="B34" s="37"/>
      <c r="C34" s="174" t="s">
        <v>200</v>
      </c>
      <c r="D34" s="24" t="s">
        <v>80</v>
      </c>
      <c r="E34" s="63">
        <v>3</v>
      </c>
      <c r="F34" s="64"/>
      <c r="G34" s="61"/>
      <c r="H34" s="45"/>
      <c r="I34" s="61"/>
      <c r="J34" s="61"/>
      <c r="K34" s="46"/>
      <c r="L34" s="47"/>
      <c r="M34" s="45"/>
      <c r="N34" s="45"/>
      <c r="O34" s="45"/>
      <c r="P34" s="46"/>
    </row>
    <row r="35" spans="1:16" ht="22.5" x14ac:dyDescent="0.2">
      <c r="A35" s="91">
        <v>21</v>
      </c>
      <c r="B35" s="37" t="s">
        <v>303</v>
      </c>
      <c r="C35" s="175" t="s">
        <v>201</v>
      </c>
      <c r="D35" s="24" t="s">
        <v>86</v>
      </c>
      <c r="E35" s="63">
        <v>8.1999999999999993</v>
      </c>
      <c r="F35" s="64"/>
      <c r="G35" s="61"/>
      <c r="H35" s="45"/>
      <c r="I35" s="61"/>
      <c r="J35" s="61"/>
      <c r="K35" s="46"/>
      <c r="L35" s="47"/>
      <c r="M35" s="45"/>
      <c r="N35" s="45"/>
      <c r="O35" s="45"/>
      <c r="P35" s="46"/>
    </row>
    <row r="36" spans="1:16" ht="12.75" x14ac:dyDescent="0.2">
      <c r="A36" s="91">
        <v>22</v>
      </c>
      <c r="B36" s="37"/>
      <c r="C36" s="174" t="s">
        <v>202</v>
      </c>
      <c r="D36" s="24" t="s">
        <v>86</v>
      </c>
      <c r="E36" s="63">
        <v>9.02</v>
      </c>
      <c r="F36" s="64"/>
      <c r="G36" s="61"/>
      <c r="H36" s="45"/>
      <c r="I36" s="61"/>
      <c r="J36" s="61"/>
      <c r="K36" s="46"/>
      <c r="L36" s="47"/>
      <c r="M36" s="45"/>
      <c r="N36" s="45"/>
      <c r="O36" s="45"/>
      <c r="P36" s="46"/>
    </row>
    <row r="37" spans="1:16" ht="12.75" x14ac:dyDescent="0.2">
      <c r="A37" s="91">
        <v>23</v>
      </c>
      <c r="B37" s="37"/>
      <c r="C37" s="174" t="s">
        <v>203</v>
      </c>
      <c r="D37" s="24" t="s">
        <v>90</v>
      </c>
      <c r="E37" s="63">
        <v>1134.3333333333333</v>
      </c>
      <c r="F37" s="64"/>
      <c r="G37" s="61"/>
      <c r="H37" s="45"/>
      <c r="I37" s="61"/>
      <c r="J37" s="61"/>
      <c r="K37" s="46"/>
      <c r="L37" s="47"/>
      <c r="M37" s="45"/>
      <c r="N37" s="45"/>
      <c r="O37" s="45"/>
      <c r="P37" s="46"/>
    </row>
    <row r="38" spans="1:16" ht="22.5" x14ac:dyDescent="0.2">
      <c r="A38" s="91">
        <v>24</v>
      </c>
      <c r="B38" s="37" t="s">
        <v>304</v>
      </c>
      <c r="C38" s="176" t="s">
        <v>204</v>
      </c>
      <c r="D38" s="24" t="s">
        <v>80</v>
      </c>
      <c r="E38" s="63">
        <v>15</v>
      </c>
      <c r="F38" s="64"/>
      <c r="G38" s="61"/>
      <c r="H38" s="45"/>
      <c r="I38" s="61"/>
      <c r="J38" s="61"/>
      <c r="K38" s="46"/>
      <c r="L38" s="47"/>
      <c r="M38" s="45"/>
      <c r="N38" s="45"/>
      <c r="O38" s="45"/>
      <c r="P38" s="46"/>
    </row>
    <row r="39" spans="1:16" ht="22.5" x14ac:dyDescent="0.2">
      <c r="A39" s="91">
        <v>25</v>
      </c>
      <c r="B39" s="37" t="s">
        <v>304</v>
      </c>
      <c r="C39" s="177" t="s">
        <v>205</v>
      </c>
      <c r="D39" s="24" t="s">
        <v>88</v>
      </c>
      <c r="E39" s="63">
        <v>25</v>
      </c>
      <c r="F39" s="64"/>
      <c r="G39" s="61"/>
      <c r="H39" s="45"/>
      <c r="I39" s="61"/>
      <c r="J39" s="61"/>
      <c r="K39" s="46"/>
      <c r="L39" s="47"/>
      <c r="M39" s="45"/>
      <c r="N39" s="45"/>
      <c r="O39" s="45"/>
      <c r="P39" s="46"/>
    </row>
    <row r="40" spans="1:16" ht="12.75" x14ac:dyDescent="0.2">
      <c r="A40" s="91">
        <v>26</v>
      </c>
      <c r="B40" s="37"/>
      <c r="C40" s="178" t="s">
        <v>206</v>
      </c>
      <c r="D40" s="24" t="s">
        <v>88</v>
      </c>
      <c r="E40" s="63">
        <v>25</v>
      </c>
      <c r="F40" s="64"/>
      <c r="G40" s="61"/>
      <c r="H40" s="45"/>
      <c r="I40" s="61"/>
      <c r="J40" s="61"/>
      <c r="K40" s="46"/>
      <c r="L40" s="47"/>
      <c r="M40" s="45"/>
      <c r="N40" s="45"/>
      <c r="O40" s="45"/>
      <c r="P40" s="46"/>
    </row>
    <row r="41" spans="1:16" ht="22.5" x14ac:dyDescent="0.2">
      <c r="A41" s="91">
        <v>27</v>
      </c>
      <c r="B41" s="37" t="s">
        <v>304</v>
      </c>
      <c r="C41" s="176" t="s">
        <v>207</v>
      </c>
      <c r="D41" s="24" t="s">
        <v>80</v>
      </c>
      <c r="E41" s="63">
        <v>3</v>
      </c>
      <c r="F41" s="64"/>
      <c r="G41" s="61"/>
      <c r="H41" s="45"/>
      <c r="I41" s="61"/>
      <c r="J41" s="61"/>
      <c r="K41" s="46"/>
      <c r="L41" s="47"/>
      <c r="M41" s="45"/>
      <c r="N41" s="45"/>
      <c r="O41" s="45"/>
      <c r="P41" s="46"/>
    </row>
    <row r="42" spans="1:16" ht="12.75" x14ac:dyDescent="0.2">
      <c r="A42" s="91">
        <v>28</v>
      </c>
      <c r="B42" s="37"/>
      <c r="C42" s="179" t="s">
        <v>208</v>
      </c>
      <c r="D42" s="24" t="s">
        <v>80</v>
      </c>
      <c r="E42" s="63">
        <v>3</v>
      </c>
      <c r="F42" s="64"/>
      <c r="G42" s="61"/>
      <c r="H42" s="45"/>
      <c r="I42" s="61"/>
      <c r="J42" s="61"/>
      <c r="K42" s="46"/>
      <c r="L42" s="47"/>
      <c r="M42" s="45"/>
      <c r="N42" s="45"/>
      <c r="O42" s="45"/>
      <c r="P42" s="46"/>
    </row>
    <row r="43" spans="1:16" ht="12.75" x14ac:dyDescent="0.2">
      <c r="A43" s="91"/>
      <c r="B43" s="37"/>
      <c r="C43" s="184" t="s">
        <v>209</v>
      </c>
      <c r="D43" s="24"/>
      <c r="E43" s="63"/>
      <c r="F43" s="64"/>
      <c r="G43" s="61"/>
      <c r="H43" s="45"/>
      <c r="I43" s="61"/>
      <c r="J43" s="61"/>
      <c r="K43" s="46"/>
      <c r="L43" s="47"/>
      <c r="M43" s="45"/>
      <c r="N43" s="45"/>
      <c r="O43" s="45"/>
      <c r="P43" s="46"/>
    </row>
    <row r="44" spans="1:16" ht="22.5" x14ac:dyDescent="0.2">
      <c r="A44" s="91">
        <v>30</v>
      </c>
      <c r="B44" s="37" t="s">
        <v>297</v>
      </c>
      <c r="C44" s="105" t="s">
        <v>210</v>
      </c>
      <c r="D44" s="24" t="s">
        <v>183</v>
      </c>
      <c r="E44" s="63">
        <v>10.59</v>
      </c>
      <c r="F44" s="64"/>
      <c r="G44" s="61"/>
      <c r="H44" s="45"/>
      <c r="I44" s="61"/>
      <c r="J44" s="61"/>
      <c r="K44" s="46"/>
      <c r="L44" s="47"/>
      <c r="M44" s="45"/>
      <c r="N44" s="45"/>
      <c r="O44" s="45"/>
      <c r="P44" s="46"/>
    </row>
    <row r="45" spans="1:16" ht="22.5" x14ac:dyDescent="0.2">
      <c r="A45" s="91">
        <v>31</v>
      </c>
      <c r="B45" s="37" t="s">
        <v>297</v>
      </c>
      <c r="C45" s="105" t="s">
        <v>211</v>
      </c>
      <c r="D45" s="24" t="s">
        <v>183</v>
      </c>
      <c r="E45" s="63">
        <v>1.5</v>
      </c>
      <c r="F45" s="64"/>
      <c r="G45" s="61"/>
      <c r="H45" s="45"/>
      <c r="I45" s="61"/>
      <c r="J45" s="61"/>
      <c r="K45" s="46"/>
      <c r="L45" s="47"/>
      <c r="M45" s="45"/>
      <c r="N45" s="45"/>
      <c r="O45" s="45"/>
      <c r="P45" s="46"/>
    </row>
    <row r="46" spans="1:16" ht="33.75" x14ac:dyDescent="0.2">
      <c r="A46" s="91">
        <v>32</v>
      </c>
      <c r="B46" s="37" t="s">
        <v>298</v>
      </c>
      <c r="C46" s="180" t="s">
        <v>212</v>
      </c>
      <c r="D46" s="24" t="s">
        <v>88</v>
      </c>
      <c r="E46" s="63">
        <v>25.380000000000003</v>
      </c>
      <c r="F46" s="64"/>
      <c r="G46" s="61"/>
      <c r="H46" s="45"/>
      <c r="I46" s="61"/>
      <c r="J46" s="61"/>
      <c r="K46" s="46"/>
      <c r="L46" s="47"/>
      <c r="M46" s="45"/>
      <c r="N46" s="45"/>
      <c r="O46" s="45"/>
      <c r="P46" s="46"/>
    </row>
    <row r="47" spans="1:16" ht="22.5" x14ac:dyDescent="0.2">
      <c r="A47" s="91">
        <v>33</v>
      </c>
      <c r="B47" s="37" t="s">
        <v>298</v>
      </c>
      <c r="C47" s="126" t="s">
        <v>213</v>
      </c>
      <c r="D47" s="24" t="s">
        <v>183</v>
      </c>
      <c r="E47" s="63">
        <v>25.380000000000003</v>
      </c>
      <c r="F47" s="64"/>
      <c r="G47" s="61"/>
      <c r="H47" s="45"/>
      <c r="I47" s="61"/>
      <c r="J47" s="61"/>
      <c r="K47" s="46"/>
      <c r="L47" s="47"/>
      <c r="M47" s="45"/>
      <c r="N47" s="45"/>
      <c r="O47" s="45"/>
      <c r="P47" s="46"/>
    </row>
    <row r="48" spans="1:16" ht="12.75" x14ac:dyDescent="0.2">
      <c r="A48" s="91">
        <v>34</v>
      </c>
      <c r="B48" s="37"/>
      <c r="C48" s="181" t="s">
        <v>97</v>
      </c>
      <c r="D48" s="24" t="s">
        <v>92</v>
      </c>
      <c r="E48" s="63">
        <v>5.08</v>
      </c>
      <c r="F48" s="64"/>
      <c r="G48" s="61"/>
      <c r="H48" s="45"/>
      <c r="I48" s="61"/>
      <c r="J48" s="61"/>
      <c r="K48" s="46"/>
      <c r="L48" s="47"/>
      <c r="M48" s="45"/>
      <c r="N48" s="45"/>
      <c r="O48" s="45"/>
      <c r="P48" s="46"/>
    </row>
    <row r="49" spans="1:16" ht="12.75" x14ac:dyDescent="0.2">
      <c r="A49" s="91">
        <v>35</v>
      </c>
      <c r="B49" s="37"/>
      <c r="C49" s="178" t="s">
        <v>98</v>
      </c>
      <c r="D49" s="24" t="s">
        <v>90</v>
      </c>
      <c r="E49" s="63">
        <v>152.28000000000003</v>
      </c>
      <c r="F49" s="64"/>
      <c r="G49" s="61"/>
      <c r="H49" s="45"/>
      <c r="I49" s="61"/>
      <c r="J49" s="61"/>
      <c r="K49" s="46"/>
      <c r="L49" s="47"/>
      <c r="M49" s="45"/>
      <c r="N49" s="45"/>
      <c r="O49" s="45"/>
      <c r="P49" s="46"/>
    </row>
    <row r="50" spans="1:16" ht="12.75" x14ac:dyDescent="0.2">
      <c r="A50" s="91">
        <v>36</v>
      </c>
      <c r="B50" s="37"/>
      <c r="C50" s="178" t="s">
        <v>100</v>
      </c>
      <c r="D50" s="24" t="s">
        <v>183</v>
      </c>
      <c r="E50" s="63">
        <v>29.19</v>
      </c>
      <c r="F50" s="64"/>
      <c r="G50" s="61"/>
      <c r="H50" s="45"/>
      <c r="I50" s="61"/>
      <c r="J50" s="61"/>
      <c r="K50" s="46"/>
      <c r="L50" s="47"/>
      <c r="M50" s="45"/>
      <c r="N50" s="45"/>
      <c r="O50" s="45"/>
      <c r="P50" s="46"/>
    </row>
    <row r="51" spans="1:16" ht="22.5" x14ac:dyDescent="0.2">
      <c r="A51" s="91">
        <v>37</v>
      </c>
      <c r="B51" s="37" t="s">
        <v>298</v>
      </c>
      <c r="C51" s="127" t="s">
        <v>214</v>
      </c>
      <c r="D51" s="24" t="s">
        <v>88</v>
      </c>
      <c r="E51" s="63">
        <v>25.380000000000003</v>
      </c>
      <c r="F51" s="64"/>
      <c r="G51" s="61"/>
      <c r="H51" s="45"/>
      <c r="I51" s="61"/>
      <c r="J51" s="61"/>
      <c r="K51" s="46"/>
      <c r="L51" s="47"/>
      <c r="M51" s="45"/>
      <c r="N51" s="45"/>
      <c r="O51" s="45"/>
      <c r="P51" s="46"/>
    </row>
    <row r="52" spans="1:16" ht="12.75" x14ac:dyDescent="0.2">
      <c r="A52" s="91">
        <v>38</v>
      </c>
      <c r="B52" s="37"/>
      <c r="C52" s="181" t="s">
        <v>97</v>
      </c>
      <c r="D52" s="24" t="s">
        <v>90</v>
      </c>
      <c r="E52" s="63">
        <v>7.61</v>
      </c>
      <c r="F52" s="64"/>
      <c r="G52" s="61"/>
      <c r="H52" s="45"/>
      <c r="I52" s="61"/>
      <c r="J52" s="61"/>
      <c r="K52" s="46"/>
      <c r="L52" s="47"/>
      <c r="M52" s="45"/>
      <c r="N52" s="45"/>
      <c r="O52" s="45"/>
      <c r="P52" s="46"/>
    </row>
    <row r="53" spans="1:16" ht="12.75" x14ac:dyDescent="0.2">
      <c r="A53" s="91">
        <v>39</v>
      </c>
      <c r="B53" s="37"/>
      <c r="C53" s="182" t="s">
        <v>101</v>
      </c>
      <c r="D53" s="24" t="s">
        <v>90</v>
      </c>
      <c r="E53" s="63">
        <v>88.83</v>
      </c>
      <c r="F53" s="64"/>
      <c r="G53" s="61"/>
      <c r="H53" s="45"/>
      <c r="I53" s="61"/>
      <c r="J53" s="61"/>
      <c r="K53" s="46"/>
      <c r="L53" s="47"/>
      <c r="M53" s="45"/>
      <c r="N53" s="45"/>
      <c r="O53" s="45"/>
      <c r="P53" s="46"/>
    </row>
    <row r="54" spans="1:16" ht="22.5" x14ac:dyDescent="0.2">
      <c r="A54" s="91">
        <v>40</v>
      </c>
      <c r="B54" s="37" t="s">
        <v>298</v>
      </c>
      <c r="C54" s="123" t="s">
        <v>215</v>
      </c>
      <c r="D54" s="24" t="s">
        <v>88</v>
      </c>
      <c r="E54" s="63">
        <v>25.380000000000003</v>
      </c>
      <c r="F54" s="64"/>
      <c r="G54" s="61"/>
      <c r="H54" s="45"/>
      <c r="I54" s="61"/>
      <c r="J54" s="61"/>
      <c r="K54" s="46"/>
      <c r="L54" s="47"/>
      <c r="M54" s="45"/>
      <c r="N54" s="45"/>
      <c r="O54" s="45"/>
      <c r="P54" s="46"/>
    </row>
    <row r="55" spans="1:16" ht="12.75" x14ac:dyDescent="0.2">
      <c r="A55" s="91">
        <v>41</v>
      </c>
      <c r="B55" s="37"/>
      <c r="C55" s="182" t="s">
        <v>309</v>
      </c>
      <c r="D55" s="24" t="s">
        <v>90</v>
      </c>
      <c r="E55" s="63">
        <v>35.532000000000004</v>
      </c>
      <c r="F55" s="64"/>
      <c r="G55" s="61"/>
      <c r="H55" s="45"/>
      <c r="I55" s="61"/>
      <c r="J55" s="61"/>
      <c r="K55" s="46"/>
      <c r="L55" s="47"/>
      <c r="M55" s="45"/>
      <c r="N55" s="45"/>
      <c r="O55" s="45"/>
      <c r="P55" s="46"/>
    </row>
    <row r="56" spans="1:16" ht="12.75" x14ac:dyDescent="0.2">
      <c r="A56" s="91">
        <v>42</v>
      </c>
      <c r="B56" s="37"/>
      <c r="C56" s="114" t="s">
        <v>104</v>
      </c>
      <c r="D56" s="24" t="s">
        <v>105</v>
      </c>
      <c r="E56" s="63">
        <v>1</v>
      </c>
      <c r="F56" s="64"/>
      <c r="G56" s="61"/>
      <c r="H56" s="45"/>
      <c r="I56" s="61"/>
      <c r="J56" s="61"/>
      <c r="K56" s="46"/>
      <c r="L56" s="47"/>
      <c r="M56" s="45"/>
      <c r="N56" s="45"/>
      <c r="O56" s="45"/>
      <c r="P56" s="46"/>
    </row>
    <row r="57" spans="1:16" ht="22.5" x14ac:dyDescent="0.2">
      <c r="A57" s="91">
        <v>43</v>
      </c>
      <c r="B57" s="37" t="s">
        <v>304</v>
      </c>
      <c r="C57" s="171" t="s">
        <v>216</v>
      </c>
      <c r="D57" s="24" t="s">
        <v>88</v>
      </c>
      <c r="E57" s="63">
        <v>10.59</v>
      </c>
      <c r="F57" s="64"/>
      <c r="G57" s="61"/>
      <c r="H57" s="45"/>
      <c r="I57" s="61"/>
      <c r="J57" s="61"/>
      <c r="K57" s="46"/>
      <c r="L57" s="47"/>
      <c r="M57" s="45"/>
      <c r="N57" s="45"/>
      <c r="O57" s="45"/>
      <c r="P57" s="46"/>
    </row>
    <row r="58" spans="1:16" ht="12.75" x14ac:dyDescent="0.2">
      <c r="A58" s="91">
        <v>44</v>
      </c>
      <c r="B58" s="37"/>
      <c r="C58" s="172" t="s">
        <v>195</v>
      </c>
      <c r="D58" s="24" t="s">
        <v>88</v>
      </c>
      <c r="E58" s="63">
        <v>13.24</v>
      </c>
      <c r="F58" s="64"/>
      <c r="G58" s="61"/>
      <c r="H58" s="45"/>
      <c r="I58" s="61"/>
      <c r="J58" s="61"/>
      <c r="K58" s="46"/>
      <c r="L58" s="47"/>
      <c r="M58" s="45"/>
      <c r="N58" s="45"/>
      <c r="O58" s="45"/>
      <c r="P58" s="46"/>
    </row>
    <row r="59" spans="1:16" ht="12.75" x14ac:dyDescent="0.2">
      <c r="A59" s="91">
        <v>45</v>
      </c>
      <c r="B59" s="37"/>
      <c r="C59" s="173" t="s">
        <v>196</v>
      </c>
      <c r="D59" s="24" t="s">
        <v>88</v>
      </c>
      <c r="E59" s="63">
        <v>13.24</v>
      </c>
      <c r="F59" s="64"/>
      <c r="G59" s="61"/>
      <c r="H59" s="45"/>
      <c r="I59" s="61"/>
      <c r="J59" s="61"/>
      <c r="K59" s="46"/>
      <c r="L59" s="47"/>
      <c r="M59" s="45"/>
      <c r="N59" s="45"/>
      <c r="O59" s="45"/>
      <c r="P59" s="46"/>
    </row>
    <row r="60" spans="1:16" ht="12.75" x14ac:dyDescent="0.2">
      <c r="A60" s="91">
        <v>46</v>
      </c>
      <c r="B60" s="37"/>
      <c r="C60" s="173" t="s">
        <v>197</v>
      </c>
      <c r="D60" s="24" t="s">
        <v>88</v>
      </c>
      <c r="E60" s="63">
        <v>10.59</v>
      </c>
      <c r="F60" s="64"/>
      <c r="G60" s="61"/>
      <c r="H60" s="45"/>
      <c r="I60" s="61"/>
      <c r="J60" s="61"/>
      <c r="K60" s="46"/>
      <c r="L60" s="47"/>
      <c r="M60" s="45"/>
      <c r="N60" s="45"/>
      <c r="O60" s="45"/>
      <c r="P60" s="46"/>
    </row>
    <row r="61" spans="1:16" ht="22.5" x14ac:dyDescent="0.2">
      <c r="A61" s="91">
        <v>47</v>
      </c>
      <c r="B61" s="37" t="s">
        <v>304</v>
      </c>
      <c r="C61" s="125" t="s">
        <v>217</v>
      </c>
      <c r="D61" s="24" t="s">
        <v>78</v>
      </c>
      <c r="E61" s="63">
        <v>13.5</v>
      </c>
      <c r="F61" s="64"/>
      <c r="G61" s="61"/>
      <c r="H61" s="45"/>
      <c r="I61" s="61"/>
      <c r="J61" s="61"/>
      <c r="K61" s="46"/>
      <c r="L61" s="47"/>
      <c r="M61" s="45"/>
      <c r="N61" s="45"/>
      <c r="O61" s="45"/>
      <c r="P61" s="46"/>
    </row>
    <row r="62" spans="1:16" ht="12.75" x14ac:dyDescent="0.2">
      <c r="A62" s="91">
        <v>48</v>
      </c>
      <c r="B62" s="37"/>
      <c r="C62" s="178" t="s">
        <v>218</v>
      </c>
      <c r="D62" s="24" t="s">
        <v>78</v>
      </c>
      <c r="E62" s="63">
        <v>14.85</v>
      </c>
      <c r="F62" s="64"/>
      <c r="G62" s="61"/>
      <c r="H62" s="45"/>
      <c r="I62" s="61"/>
      <c r="J62" s="61"/>
      <c r="K62" s="46"/>
      <c r="L62" s="47"/>
      <c r="M62" s="45"/>
      <c r="N62" s="45"/>
      <c r="O62" s="45"/>
      <c r="P62" s="46"/>
    </row>
    <row r="63" spans="1:16" ht="22.5" x14ac:dyDescent="0.2">
      <c r="A63" s="91">
        <v>49</v>
      </c>
      <c r="B63" s="37" t="s">
        <v>304</v>
      </c>
      <c r="C63" s="177" t="s">
        <v>219</v>
      </c>
      <c r="D63" s="24" t="s">
        <v>78</v>
      </c>
      <c r="E63" s="63">
        <v>10.02</v>
      </c>
      <c r="F63" s="64"/>
      <c r="G63" s="61"/>
      <c r="H63" s="45"/>
      <c r="I63" s="61"/>
      <c r="J63" s="61"/>
      <c r="K63" s="46"/>
      <c r="L63" s="47"/>
      <c r="M63" s="45"/>
      <c r="N63" s="45"/>
      <c r="O63" s="45"/>
      <c r="P63" s="46"/>
    </row>
    <row r="64" spans="1:16" ht="12.75" x14ac:dyDescent="0.2">
      <c r="A64" s="91">
        <v>50</v>
      </c>
      <c r="B64" s="37"/>
      <c r="C64" s="178" t="s">
        <v>220</v>
      </c>
      <c r="D64" s="24" t="s">
        <v>78</v>
      </c>
      <c r="E64" s="63">
        <v>11.022</v>
      </c>
      <c r="F64" s="64"/>
      <c r="G64" s="61"/>
      <c r="H64" s="45"/>
      <c r="I64" s="61"/>
      <c r="J64" s="61"/>
      <c r="K64" s="46"/>
      <c r="L64" s="47"/>
      <c r="M64" s="45"/>
      <c r="N64" s="45"/>
      <c r="O64" s="45"/>
      <c r="P64" s="46"/>
    </row>
    <row r="65" spans="1:16" ht="22.5" x14ac:dyDescent="0.2">
      <c r="A65" s="91">
        <v>51</v>
      </c>
      <c r="B65" s="37" t="s">
        <v>304</v>
      </c>
      <c r="C65" s="177" t="s">
        <v>221</v>
      </c>
      <c r="D65" s="24" t="s">
        <v>78</v>
      </c>
      <c r="E65" s="63">
        <v>6.9599999999999991</v>
      </c>
      <c r="F65" s="64"/>
      <c r="G65" s="61"/>
      <c r="H65" s="45"/>
      <c r="I65" s="61"/>
      <c r="J65" s="61"/>
      <c r="K65" s="46"/>
      <c r="L65" s="47"/>
      <c r="M65" s="45"/>
      <c r="N65" s="45"/>
      <c r="O65" s="45"/>
      <c r="P65" s="46"/>
    </row>
    <row r="66" spans="1:16" ht="12.75" x14ac:dyDescent="0.2">
      <c r="A66" s="91">
        <v>52</v>
      </c>
      <c r="B66" s="37"/>
      <c r="C66" s="178" t="s">
        <v>220</v>
      </c>
      <c r="D66" s="24" t="s">
        <v>78</v>
      </c>
      <c r="E66" s="63">
        <v>7.6559999999999997</v>
      </c>
      <c r="F66" s="64"/>
      <c r="G66" s="61"/>
      <c r="H66" s="45"/>
      <c r="I66" s="61"/>
      <c r="J66" s="61"/>
      <c r="K66" s="46"/>
      <c r="L66" s="47"/>
      <c r="M66" s="45"/>
      <c r="N66" s="45"/>
      <c r="O66" s="45"/>
      <c r="P66" s="46"/>
    </row>
    <row r="67" spans="1:16" ht="22.5" x14ac:dyDescent="0.2">
      <c r="A67" s="91">
        <v>53</v>
      </c>
      <c r="B67" s="37" t="s">
        <v>304</v>
      </c>
      <c r="C67" s="123" t="s">
        <v>222</v>
      </c>
      <c r="D67" s="24" t="s">
        <v>78</v>
      </c>
      <c r="E67" s="63">
        <v>11.82</v>
      </c>
      <c r="F67" s="64"/>
      <c r="G67" s="61"/>
      <c r="H67" s="45"/>
      <c r="I67" s="61"/>
      <c r="J67" s="61"/>
      <c r="K67" s="46"/>
      <c r="L67" s="47"/>
      <c r="M67" s="45"/>
      <c r="N67" s="45"/>
      <c r="O67" s="45"/>
      <c r="P67" s="46"/>
    </row>
    <row r="68" spans="1:16" ht="22.5" x14ac:dyDescent="0.2">
      <c r="A68" s="91">
        <v>54</v>
      </c>
      <c r="B68" s="37"/>
      <c r="C68" s="178" t="s">
        <v>224</v>
      </c>
      <c r="D68" s="24" t="s">
        <v>78</v>
      </c>
      <c r="E68" s="63">
        <v>13</v>
      </c>
      <c r="F68" s="64"/>
      <c r="G68" s="61"/>
      <c r="H68" s="45"/>
      <c r="I68" s="61"/>
      <c r="J68" s="61"/>
      <c r="K68" s="46"/>
      <c r="L68" s="47"/>
      <c r="M68" s="45"/>
      <c r="N68" s="45"/>
      <c r="O68" s="45"/>
      <c r="P68" s="46"/>
    </row>
    <row r="69" spans="1:16" ht="22.5" x14ac:dyDescent="0.2">
      <c r="A69" s="91">
        <v>55</v>
      </c>
      <c r="B69" s="37" t="s">
        <v>304</v>
      </c>
      <c r="C69" s="123" t="s">
        <v>223</v>
      </c>
      <c r="D69" s="24" t="s">
        <v>78</v>
      </c>
      <c r="E69" s="63">
        <v>7.5</v>
      </c>
      <c r="F69" s="64"/>
      <c r="G69" s="61"/>
      <c r="H69" s="45"/>
      <c r="I69" s="61"/>
      <c r="J69" s="61"/>
      <c r="K69" s="46"/>
      <c r="L69" s="47"/>
      <c r="M69" s="45"/>
      <c r="N69" s="45"/>
      <c r="O69" s="45"/>
      <c r="P69" s="46"/>
    </row>
    <row r="70" spans="1:16" ht="23.25" thickBot="1" x14ac:dyDescent="0.25">
      <c r="A70" s="91">
        <v>56</v>
      </c>
      <c r="B70" s="37"/>
      <c r="C70" s="178" t="s">
        <v>225</v>
      </c>
      <c r="D70" s="24" t="s">
        <v>78</v>
      </c>
      <c r="E70" s="63">
        <v>8.25</v>
      </c>
      <c r="F70" s="64"/>
      <c r="G70" s="61"/>
      <c r="H70" s="45"/>
      <c r="I70" s="61"/>
      <c r="J70" s="61"/>
      <c r="K70" s="46"/>
      <c r="L70" s="47"/>
      <c r="M70" s="45"/>
      <c r="N70" s="45"/>
      <c r="O70" s="45"/>
      <c r="P70" s="46"/>
    </row>
    <row r="71" spans="1:16" ht="12" thickBot="1" x14ac:dyDescent="0.25">
      <c r="A71" s="266" t="s">
        <v>82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8"/>
      <c r="L71" s="65">
        <f>SUM(L14:L70)</f>
        <v>0</v>
      </c>
      <c r="M71" s="66">
        <f>SUM(M14:M70)</f>
        <v>0</v>
      </c>
      <c r="N71" s="66">
        <f>SUM(N14:N70)</f>
        <v>0</v>
      </c>
      <c r="O71" s="66">
        <f>SUM(O14:O70)</f>
        <v>0</v>
      </c>
      <c r="P71" s="67">
        <f>SUM(P14:P70)</f>
        <v>0</v>
      </c>
    </row>
    <row r="72" spans="1: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">
      <c r="A74" s="1" t="s">
        <v>14</v>
      </c>
      <c r="B74" s="16"/>
      <c r="C74" s="265">
        <f>'Kops a'!C31:H31</f>
        <v>0</v>
      </c>
      <c r="D74" s="265"/>
      <c r="E74" s="265"/>
      <c r="F74" s="265"/>
      <c r="G74" s="265"/>
      <c r="H74" s="265"/>
      <c r="I74" s="16"/>
      <c r="J74" s="16"/>
      <c r="K74" s="16"/>
      <c r="L74" s="16"/>
      <c r="M74" s="16"/>
      <c r="N74" s="16"/>
      <c r="O74" s="16"/>
      <c r="P74" s="16"/>
    </row>
    <row r="75" spans="1:16" x14ac:dyDescent="0.2">
      <c r="A75" s="16"/>
      <c r="B75" s="16"/>
      <c r="C75" s="217" t="s">
        <v>15</v>
      </c>
      <c r="D75" s="217"/>
      <c r="E75" s="217"/>
      <c r="F75" s="217"/>
      <c r="G75" s="217"/>
      <c r="H75" s="217"/>
      <c r="I75" s="16"/>
      <c r="J75" s="16"/>
      <c r="K75" s="16"/>
      <c r="L75" s="16"/>
      <c r="M75" s="16"/>
      <c r="N75" s="16"/>
      <c r="O75" s="16"/>
      <c r="P75" s="16"/>
    </row>
    <row r="76" spans="1: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">
      <c r="A77" s="82" t="str">
        <f>'Kops a'!A34</f>
        <v>Tāme sastādīta 20__. gada __.____________</v>
      </c>
      <c r="B77" s="83"/>
      <c r="C77" s="83"/>
      <c r="D77" s="83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">
      <c r="A79" s="1" t="s">
        <v>37</v>
      </c>
      <c r="B79" s="16"/>
      <c r="C79" s="265">
        <f>'Kops a'!C36:H36</f>
        <v>0</v>
      </c>
      <c r="D79" s="265"/>
      <c r="E79" s="265"/>
      <c r="F79" s="265"/>
      <c r="G79" s="265"/>
      <c r="H79" s="265"/>
      <c r="I79" s="16"/>
      <c r="J79" s="16"/>
      <c r="K79" s="16"/>
      <c r="L79" s="16"/>
      <c r="M79" s="16"/>
      <c r="N79" s="16"/>
      <c r="O79" s="16"/>
      <c r="P79" s="16"/>
    </row>
    <row r="80" spans="1:16" x14ac:dyDescent="0.2">
      <c r="A80" s="16"/>
      <c r="B80" s="16"/>
      <c r="C80" s="217" t="s">
        <v>15</v>
      </c>
      <c r="D80" s="217"/>
      <c r="E80" s="217"/>
      <c r="F80" s="217"/>
      <c r="G80" s="217"/>
      <c r="H80" s="217"/>
      <c r="I80" s="16"/>
      <c r="J80" s="16"/>
      <c r="K80" s="16"/>
      <c r="L80" s="16"/>
      <c r="M80" s="16"/>
      <c r="N80" s="16"/>
      <c r="O80" s="16"/>
      <c r="P80" s="16"/>
    </row>
    <row r="81" spans="1: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">
      <c r="A82" s="82" t="s">
        <v>54</v>
      </c>
      <c r="B82" s="83"/>
      <c r="C82" s="87">
        <f>'Kops a'!C39</f>
        <v>0</v>
      </c>
      <c r="D82" s="4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</sheetData>
  <protectedRanges>
    <protectedRange password="CF3F" sqref="C49:C50" name="Range1_2"/>
    <protectedRange password="CF3F" sqref="C48 C52:C53" name="Range1_2_2"/>
    <protectedRange password="CF3F" sqref="C56" name="Range1_2_2_1"/>
  </protectedRanges>
  <mergeCells count="22">
    <mergeCell ref="N9:O9"/>
    <mergeCell ref="C2:I2"/>
    <mergeCell ref="C3:I3"/>
    <mergeCell ref="D5:L5"/>
    <mergeCell ref="D6:L6"/>
    <mergeCell ref="D7:L7"/>
    <mergeCell ref="C80:H80"/>
    <mergeCell ref="C4:I4"/>
    <mergeCell ref="F12:K12"/>
    <mergeCell ref="A9:F9"/>
    <mergeCell ref="J9:M9"/>
    <mergeCell ref="D8:L8"/>
    <mergeCell ref="A71:K71"/>
    <mergeCell ref="C74:H74"/>
    <mergeCell ref="C75:H75"/>
    <mergeCell ref="C79:H79"/>
    <mergeCell ref="A12:A13"/>
    <mergeCell ref="B12:B13"/>
    <mergeCell ref="C12:C13"/>
    <mergeCell ref="D12:D13"/>
    <mergeCell ref="E12:E13"/>
    <mergeCell ref="L12:P12"/>
  </mergeCells>
  <conditionalFormatting sqref="I15:J70 B15:B70 D15:G70">
    <cfRule type="cellIs" dxfId="64" priority="29" operator="equal">
      <formula>0</formula>
    </cfRule>
  </conditionalFormatting>
  <conditionalFormatting sqref="N9:O9">
    <cfRule type="cellIs" dxfId="63" priority="28" operator="equal">
      <formula>0</formula>
    </cfRule>
  </conditionalFormatting>
  <conditionalFormatting sqref="A9:F9">
    <cfRule type="containsText" dxfId="62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61" priority="25" operator="equal">
      <formula>0</formula>
    </cfRule>
  </conditionalFormatting>
  <conditionalFormatting sqref="O10">
    <cfRule type="cellIs" dxfId="60" priority="24" operator="equal">
      <formula>"20__. gada __. _________"</formula>
    </cfRule>
  </conditionalFormatting>
  <conditionalFormatting sqref="A71:K71">
    <cfRule type="containsText" dxfId="59" priority="23" operator="containsText" text="Tiešās izmaksas kopā, t. sk. darba devēja sociālais nodoklis __.__% ">
      <formula>NOT(ISERROR(SEARCH("Tiešās izmaksas kopā, t. sk. darba devēja sociālais nodoklis __.__% ",A71)))</formula>
    </cfRule>
  </conditionalFormatting>
  <conditionalFormatting sqref="H14:H70 K14:P70 L71:P71">
    <cfRule type="cellIs" dxfId="58" priority="18" operator="equal">
      <formula>0</formula>
    </cfRule>
  </conditionalFormatting>
  <conditionalFormatting sqref="C4:I4">
    <cfRule type="cellIs" dxfId="57" priority="17" operator="equal">
      <formula>0</formula>
    </cfRule>
  </conditionalFormatting>
  <conditionalFormatting sqref="D5:L8">
    <cfRule type="cellIs" dxfId="56" priority="14" operator="equal">
      <formula>0</formula>
    </cfRule>
  </conditionalFormatting>
  <conditionalFormatting sqref="B14 D14:G14">
    <cfRule type="cellIs" dxfId="55" priority="13" operator="equal">
      <formula>0</formula>
    </cfRule>
  </conditionalFormatting>
  <conditionalFormatting sqref="I14:J14">
    <cfRule type="cellIs" dxfId="54" priority="11" operator="equal">
      <formula>0</formula>
    </cfRule>
  </conditionalFormatting>
  <conditionalFormatting sqref="P10">
    <cfRule type="cellIs" dxfId="53" priority="10" operator="equal">
      <formula>"20__. gada __. _________"</formula>
    </cfRule>
  </conditionalFormatting>
  <conditionalFormatting sqref="C79:H79">
    <cfRule type="cellIs" dxfId="52" priority="7" operator="equal">
      <formula>0</formula>
    </cfRule>
  </conditionalFormatting>
  <conditionalFormatting sqref="C74:H74">
    <cfRule type="cellIs" dxfId="51" priority="6" operator="equal">
      <formula>0</formula>
    </cfRule>
  </conditionalFormatting>
  <conditionalFormatting sqref="C79:H79 C82 C74:H74">
    <cfRule type="cellIs" dxfId="50" priority="5" operator="equal">
      <formula>0</formula>
    </cfRule>
  </conditionalFormatting>
  <conditionalFormatting sqref="D1">
    <cfRule type="cellIs" dxfId="49" priority="4" operator="equal">
      <formula>0</formula>
    </cfRule>
  </conditionalFormatting>
  <conditionalFormatting sqref="C53">
    <cfRule type="expression" priority="2" stopIfTrue="1">
      <formula>#REF!</formula>
    </cfRule>
  </conditionalFormatting>
  <conditionalFormatting sqref="C53">
    <cfRule type="expression" priority="3" stopIfTrue="1">
      <formula>#REF!</formula>
    </cfRule>
  </conditionalFormatting>
  <conditionalFormatting sqref="C56">
    <cfRule type="expression" priority="1" stopIfTrue="1">
      <formula>#REF!</formula>
    </cfRule>
  </conditionalFormatting>
  <pageMargins left="0.7" right="0.7" top="0.75" bottom="0.75" header="0.3" footer="0.3"/>
  <pageSetup paperSize="9" scale="9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DC7EA987-A541-4A14-8BBA-80430C8D8797}">
            <xm:f>NOT(ISERROR(SEARCH("Tāme sastādīta ____. gada ___. ______________",A77)))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containsText" priority="8" operator="containsText" id="{ACDA78AF-73B6-4D16-9157-A1B6B42F0CA3}">
            <xm:f>NOT(ISERROR(SEARCH("Sertifikāta Nr. _________________________________",A82)))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V65"/>
  <sheetViews>
    <sheetView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6.71093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2" x14ac:dyDescent="0.2">
      <c r="A1" s="22"/>
      <c r="B1" s="22"/>
      <c r="C1" s="26" t="s">
        <v>38</v>
      </c>
      <c r="D1" s="49">
        <f>'Kops a'!A20</f>
        <v>6</v>
      </c>
      <c r="E1" s="22"/>
      <c r="F1" s="22"/>
      <c r="G1" s="22"/>
      <c r="H1" s="22"/>
      <c r="I1" s="22"/>
      <c r="J1" s="22"/>
      <c r="N1" s="25"/>
      <c r="O1" s="26"/>
      <c r="P1" s="27"/>
    </row>
    <row r="2" spans="1:22" x14ac:dyDescent="0.2">
      <c r="A2" s="28"/>
      <c r="B2" s="28"/>
      <c r="C2" s="269" t="s">
        <v>64</v>
      </c>
      <c r="D2" s="269"/>
      <c r="E2" s="269"/>
      <c r="F2" s="269"/>
      <c r="G2" s="269"/>
      <c r="H2" s="269"/>
      <c r="I2" s="269"/>
      <c r="J2" s="28"/>
    </row>
    <row r="3" spans="1:22" x14ac:dyDescent="0.2">
      <c r="A3" s="29"/>
      <c r="B3" s="29"/>
      <c r="C3" s="260" t="s">
        <v>17</v>
      </c>
      <c r="D3" s="260"/>
      <c r="E3" s="260"/>
      <c r="F3" s="260"/>
      <c r="G3" s="260"/>
      <c r="H3" s="260"/>
      <c r="I3" s="260"/>
      <c r="J3" s="29"/>
    </row>
    <row r="4" spans="1:22" x14ac:dyDescent="0.2">
      <c r="A4" s="29"/>
      <c r="B4" s="29"/>
      <c r="C4" s="270" t="s">
        <v>52</v>
      </c>
      <c r="D4" s="270"/>
      <c r="E4" s="270"/>
      <c r="F4" s="270"/>
      <c r="G4" s="270"/>
      <c r="H4" s="270"/>
      <c r="I4" s="270"/>
      <c r="J4" s="29"/>
    </row>
    <row r="5" spans="1:22" x14ac:dyDescent="0.2">
      <c r="A5" s="22"/>
      <c r="B5" s="22"/>
      <c r="C5" s="26" t="s">
        <v>5</v>
      </c>
      <c r="D5" s="283" t="str">
        <f>'Kops a'!D6</f>
        <v>Daudzdzīvokļu dzīvojamās mājas atjaunošana</v>
      </c>
      <c r="E5" s="283"/>
      <c r="F5" s="283"/>
      <c r="G5" s="283"/>
      <c r="H5" s="283"/>
      <c r="I5" s="283"/>
      <c r="J5" s="283"/>
      <c r="K5" s="283"/>
      <c r="L5" s="283"/>
      <c r="M5" s="16"/>
      <c r="N5" s="16"/>
      <c r="O5" s="16"/>
      <c r="P5" s="16"/>
    </row>
    <row r="6" spans="1:22" x14ac:dyDescent="0.2">
      <c r="A6" s="22"/>
      <c r="B6" s="22"/>
      <c r="C6" s="26" t="s">
        <v>6</v>
      </c>
      <c r="D6" s="283" t="str">
        <f>'Kops a'!D7</f>
        <v>Daudzdzīvokļu dzīvojamā māja</v>
      </c>
      <c r="E6" s="283"/>
      <c r="F6" s="283"/>
      <c r="G6" s="283"/>
      <c r="H6" s="283"/>
      <c r="I6" s="283"/>
      <c r="J6" s="283"/>
      <c r="K6" s="283"/>
      <c r="L6" s="283"/>
      <c r="M6" s="16"/>
      <c r="N6" s="16"/>
      <c r="O6" s="16"/>
      <c r="P6" s="16"/>
    </row>
    <row r="7" spans="1:22" x14ac:dyDescent="0.2">
      <c r="A7" s="22"/>
      <c r="B7" s="22"/>
      <c r="C7" s="26" t="s">
        <v>7</v>
      </c>
      <c r="D7" s="283" t="str">
        <f>'Kops a'!D8</f>
        <v>Metālistu iela 7, Rēzekne</v>
      </c>
      <c r="E7" s="283"/>
      <c r="F7" s="283"/>
      <c r="G7" s="283"/>
      <c r="H7" s="283"/>
      <c r="I7" s="283"/>
      <c r="J7" s="283"/>
      <c r="K7" s="283"/>
      <c r="L7" s="283"/>
      <c r="M7" s="16"/>
      <c r="N7" s="16"/>
      <c r="O7" s="16"/>
      <c r="P7" s="16"/>
    </row>
    <row r="8" spans="1:22" x14ac:dyDescent="0.2">
      <c r="A8" s="22"/>
      <c r="B8" s="22"/>
      <c r="C8" s="4" t="s">
        <v>20</v>
      </c>
      <c r="D8" s="283">
        <f>'Kops a'!D9</f>
        <v>0</v>
      </c>
      <c r="E8" s="283"/>
      <c r="F8" s="283"/>
      <c r="G8" s="283"/>
      <c r="H8" s="283"/>
      <c r="I8" s="283"/>
      <c r="J8" s="283"/>
      <c r="K8" s="283"/>
      <c r="L8" s="283"/>
      <c r="M8" s="16"/>
      <c r="N8" s="16"/>
      <c r="O8" s="16"/>
      <c r="P8" s="16"/>
    </row>
    <row r="9" spans="1:22" ht="11.25" customHeight="1" x14ac:dyDescent="0.2">
      <c r="A9" s="271" t="s">
        <v>347</v>
      </c>
      <c r="B9" s="271"/>
      <c r="C9" s="271"/>
      <c r="D9" s="271"/>
      <c r="E9" s="271"/>
      <c r="F9" s="271"/>
      <c r="G9" s="30"/>
      <c r="H9" s="30"/>
      <c r="I9" s="30"/>
      <c r="J9" s="275" t="s">
        <v>39</v>
      </c>
      <c r="K9" s="275"/>
      <c r="L9" s="275"/>
      <c r="M9" s="275"/>
      <c r="N9" s="282">
        <f>P53</f>
        <v>0</v>
      </c>
      <c r="O9" s="282"/>
      <c r="P9" s="30"/>
    </row>
    <row r="10" spans="1:22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A59</f>
        <v>Tāme sastādīta 20__. gada __.____________</v>
      </c>
    </row>
    <row r="11" spans="1:22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22" x14ac:dyDescent="0.2">
      <c r="A12" s="239" t="s">
        <v>23</v>
      </c>
      <c r="B12" s="277" t="s">
        <v>40</v>
      </c>
      <c r="C12" s="273" t="s">
        <v>41</v>
      </c>
      <c r="D12" s="280" t="s">
        <v>42</v>
      </c>
      <c r="E12" s="263" t="s">
        <v>43</v>
      </c>
      <c r="F12" s="272" t="s">
        <v>44</v>
      </c>
      <c r="G12" s="273"/>
      <c r="H12" s="273"/>
      <c r="I12" s="273"/>
      <c r="J12" s="273"/>
      <c r="K12" s="274"/>
      <c r="L12" s="272" t="s">
        <v>45</v>
      </c>
      <c r="M12" s="273"/>
      <c r="N12" s="273"/>
      <c r="O12" s="273"/>
      <c r="P12" s="274"/>
    </row>
    <row r="13" spans="1:22" ht="126.75" customHeight="1" thickBot="1" x14ac:dyDescent="0.3">
      <c r="A13" s="276"/>
      <c r="B13" s="278"/>
      <c r="C13" s="279"/>
      <c r="D13" s="281"/>
      <c r="E13" s="26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  <c r="Q13" s="213"/>
      <c r="R13" s="214"/>
      <c r="S13" s="214"/>
      <c r="T13" s="214"/>
      <c r="U13" s="214"/>
      <c r="V13" s="214"/>
    </row>
    <row r="14" spans="1:22" ht="12.75" x14ac:dyDescent="0.2">
      <c r="A14" s="98">
        <v>1</v>
      </c>
      <c r="B14" s="59"/>
      <c r="C14" s="185" t="s">
        <v>64</v>
      </c>
      <c r="D14" s="144"/>
      <c r="E14" s="145"/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22" ht="22.5" x14ac:dyDescent="0.2">
      <c r="A15" s="91">
        <v>2</v>
      </c>
      <c r="B15" s="37" t="s">
        <v>297</v>
      </c>
      <c r="C15" s="186" t="s">
        <v>226</v>
      </c>
      <c r="D15" s="146" t="s">
        <v>80</v>
      </c>
      <c r="E15" s="145">
        <v>90</v>
      </c>
      <c r="F15" s="64"/>
      <c r="G15" s="61"/>
      <c r="H15" s="45"/>
      <c r="I15" s="61"/>
      <c r="J15" s="61"/>
      <c r="K15" s="46"/>
      <c r="L15" s="47"/>
      <c r="M15" s="45"/>
      <c r="N15" s="45"/>
      <c r="O15" s="45"/>
      <c r="P15" s="46"/>
    </row>
    <row r="16" spans="1:22" ht="67.5" x14ac:dyDescent="0.2">
      <c r="A16" s="91">
        <v>3</v>
      </c>
      <c r="B16" s="37" t="s">
        <v>305</v>
      </c>
      <c r="C16" s="156" t="s">
        <v>345</v>
      </c>
      <c r="D16" s="146" t="s">
        <v>80</v>
      </c>
      <c r="E16" s="145">
        <v>90</v>
      </c>
      <c r="F16" s="64"/>
      <c r="G16" s="61"/>
      <c r="H16" s="45"/>
      <c r="I16" s="61"/>
      <c r="J16" s="61"/>
      <c r="K16" s="46"/>
      <c r="L16" s="47"/>
      <c r="M16" s="45"/>
      <c r="N16" s="45"/>
      <c r="O16" s="45"/>
      <c r="P16" s="46"/>
    </row>
    <row r="17" spans="1:16" ht="12.75" x14ac:dyDescent="0.2">
      <c r="A17" s="91">
        <v>4</v>
      </c>
      <c r="B17" s="37"/>
      <c r="C17" s="173" t="s">
        <v>227</v>
      </c>
      <c r="D17" s="146" t="s">
        <v>80</v>
      </c>
      <c r="E17" s="145">
        <v>8</v>
      </c>
      <c r="F17" s="64"/>
      <c r="G17" s="61"/>
      <c r="H17" s="45"/>
      <c r="I17" s="61"/>
      <c r="J17" s="61"/>
      <c r="K17" s="46"/>
      <c r="L17" s="47"/>
      <c r="M17" s="45"/>
      <c r="N17" s="45"/>
      <c r="O17" s="45"/>
      <c r="P17" s="46"/>
    </row>
    <row r="18" spans="1:16" ht="12.75" x14ac:dyDescent="0.2">
      <c r="A18" s="91">
        <v>5</v>
      </c>
      <c r="B18" s="37"/>
      <c r="C18" s="173" t="s">
        <v>228</v>
      </c>
      <c r="D18" s="146" t="s">
        <v>80</v>
      </c>
      <c r="E18" s="145">
        <v>4</v>
      </c>
      <c r="F18" s="64"/>
      <c r="G18" s="61"/>
      <c r="H18" s="45"/>
      <c r="I18" s="61"/>
      <c r="J18" s="61"/>
      <c r="K18" s="46"/>
      <c r="L18" s="47"/>
      <c r="M18" s="45"/>
      <c r="N18" s="45"/>
      <c r="O18" s="45"/>
      <c r="P18" s="46"/>
    </row>
    <row r="19" spans="1:16" ht="12.75" x14ac:dyDescent="0.2">
      <c r="A19" s="91">
        <v>6</v>
      </c>
      <c r="B19" s="37"/>
      <c r="C19" s="173" t="s">
        <v>229</v>
      </c>
      <c r="D19" s="146" t="s">
        <v>80</v>
      </c>
      <c r="E19" s="145">
        <v>2</v>
      </c>
      <c r="F19" s="64"/>
      <c r="G19" s="61"/>
      <c r="H19" s="45"/>
      <c r="I19" s="61"/>
      <c r="J19" s="61"/>
      <c r="K19" s="46"/>
      <c r="L19" s="47"/>
      <c r="M19" s="45"/>
      <c r="N19" s="45"/>
      <c r="O19" s="45"/>
      <c r="P19" s="46"/>
    </row>
    <row r="20" spans="1:16" ht="12.75" x14ac:dyDescent="0.2">
      <c r="A20" s="91">
        <v>7</v>
      </c>
      <c r="B20" s="37"/>
      <c r="C20" s="173" t="s">
        <v>230</v>
      </c>
      <c r="D20" s="146" t="s">
        <v>80</v>
      </c>
      <c r="E20" s="145">
        <v>1</v>
      </c>
      <c r="F20" s="64"/>
      <c r="G20" s="61"/>
      <c r="H20" s="45"/>
      <c r="I20" s="61"/>
      <c r="J20" s="61"/>
      <c r="K20" s="46"/>
      <c r="L20" s="47"/>
      <c r="M20" s="45"/>
      <c r="N20" s="45"/>
      <c r="O20" s="45"/>
      <c r="P20" s="46"/>
    </row>
    <row r="21" spans="1:16" ht="12.75" x14ac:dyDescent="0.2">
      <c r="A21" s="91">
        <v>8</v>
      </c>
      <c r="B21" s="37"/>
      <c r="C21" s="173" t="s">
        <v>231</v>
      </c>
      <c r="D21" s="146" t="s">
        <v>80</v>
      </c>
      <c r="E21" s="145">
        <v>1</v>
      </c>
      <c r="F21" s="64"/>
      <c r="G21" s="61"/>
      <c r="H21" s="45"/>
      <c r="I21" s="61"/>
      <c r="J21" s="61"/>
      <c r="K21" s="46"/>
      <c r="L21" s="47"/>
      <c r="M21" s="45"/>
      <c r="N21" s="45"/>
      <c r="O21" s="45"/>
      <c r="P21" s="46"/>
    </row>
    <row r="22" spans="1:16" ht="12.75" x14ac:dyDescent="0.2">
      <c r="A22" s="91">
        <v>9</v>
      </c>
      <c r="B22" s="37"/>
      <c r="C22" s="173" t="s">
        <v>232</v>
      </c>
      <c r="D22" s="146" t="s">
        <v>80</v>
      </c>
      <c r="E22" s="145">
        <v>4</v>
      </c>
      <c r="F22" s="64"/>
      <c r="G22" s="61"/>
      <c r="H22" s="45"/>
      <c r="I22" s="61"/>
      <c r="J22" s="61"/>
      <c r="K22" s="46"/>
      <c r="L22" s="47"/>
      <c r="M22" s="45"/>
      <c r="N22" s="45"/>
      <c r="O22" s="45"/>
      <c r="P22" s="46"/>
    </row>
    <row r="23" spans="1:16" ht="12.75" x14ac:dyDescent="0.2">
      <c r="A23" s="91">
        <v>10</v>
      </c>
      <c r="B23" s="37"/>
      <c r="C23" s="173" t="s">
        <v>233</v>
      </c>
      <c r="D23" s="146" t="s">
        <v>80</v>
      </c>
      <c r="E23" s="145">
        <v>1</v>
      </c>
      <c r="F23" s="64"/>
      <c r="G23" s="61"/>
      <c r="H23" s="45"/>
      <c r="I23" s="61"/>
      <c r="J23" s="61"/>
      <c r="K23" s="46"/>
      <c r="L23" s="47"/>
      <c r="M23" s="45"/>
      <c r="N23" s="45"/>
      <c r="O23" s="45"/>
      <c r="P23" s="46"/>
    </row>
    <row r="24" spans="1:16" ht="12.75" x14ac:dyDescent="0.2">
      <c r="A24" s="91">
        <v>11</v>
      </c>
      <c r="B24" s="37"/>
      <c r="C24" s="173" t="s">
        <v>234</v>
      </c>
      <c r="D24" s="146" t="s">
        <v>80</v>
      </c>
      <c r="E24" s="145">
        <v>4</v>
      </c>
      <c r="F24" s="64"/>
      <c r="G24" s="61"/>
      <c r="H24" s="45"/>
      <c r="I24" s="61"/>
      <c r="J24" s="61"/>
      <c r="K24" s="46"/>
      <c r="L24" s="47"/>
      <c r="M24" s="45"/>
      <c r="N24" s="45"/>
      <c r="O24" s="45"/>
      <c r="P24" s="46"/>
    </row>
    <row r="25" spans="1:16" ht="12.75" x14ac:dyDescent="0.2">
      <c r="A25" s="91">
        <v>12</v>
      </c>
      <c r="B25" s="37"/>
      <c r="C25" s="173" t="s">
        <v>235</v>
      </c>
      <c r="D25" s="146" t="s">
        <v>80</v>
      </c>
      <c r="E25" s="145">
        <v>12</v>
      </c>
      <c r="F25" s="64"/>
      <c r="G25" s="61"/>
      <c r="H25" s="45"/>
      <c r="I25" s="61"/>
      <c r="J25" s="61"/>
      <c r="K25" s="46"/>
      <c r="L25" s="47"/>
      <c r="M25" s="45"/>
      <c r="N25" s="45"/>
      <c r="O25" s="45"/>
      <c r="P25" s="46"/>
    </row>
    <row r="26" spans="1:16" ht="12.75" x14ac:dyDescent="0.2">
      <c r="A26" s="91">
        <v>13</v>
      </c>
      <c r="B26" s="37"/>
      <c r="C26" s="173" t="s">
        <v>236</v>
      </c>
      <c r="D26" s="146" t="s">
        <v>80</v>
      </c>
      <c r="E26" s="145">
        <v>3</v>
      </c>
      <c r="F26" s="64"/>
      <c r="G26" s="61"/>
      <c r="H26" s="45"/>
      <c r="I26" s="61"/>
      <c r="J26" s="61"/>
      <c r="K26" s="46"/>
      <c r="L26" s="47"/>
      <c r="M26" s="45"/>
      <c r="N26" s="45"/>
      <c r="O26" s="45"/>
      <c r="P26" s="46"/>
    </row>
    <row r="27" spans="1:16" ht="12.75" x14ac:dyDescent="0.2">
      <c r="A27" s="91">
        <v>14</v>
      </c>
      <c r="B27" s="37"/>
      <c r="C27" s="173" t="s">
        <v>237</v>
      </c>
      <c r="D27" s="146" t="s">
        <v>80</v>
      </c>
      <c r="E27" s="145">
        <v>16</v>
      </c>
      <c r="F27" s="64"/>
      <c r="G27" s="61"/>
      <c r="H27" s="45"/>
      <c r="I27" s="61"/>
      <c r="J27" s="61"/>
      <c r="K27" s="46"/>
      <c r="L27" s="47"/>
      <c r="M27" s="45"/>
      <c r="N27" s="45"/>
      <c r="O27" s="45"/>
      <c r="P27" s="46"/>
    </row>
    <row r="28" spans="1:16" ht="12.75" x14ac:dyDescent="0.2">
      <c r="A28" s="91">
        <v>15</v>
      </c>
      <c r="B28" s="37"/>
      <c r="C28" s="173" t="s">
        <v>238</v>
      </c>
      <c r="D28" s="146" t="s">
        <v>80</v>
      </c>
      <c r="E28" s="145">
        <v>4</v>
      </c>
      <c r="F28" s="64"/>
      <c r="G28" s="61"/>
      <c r="H28" s="45"/>
      <c r="I28" s="61"/>
      <c r="J28" s="61"/>
      <c r="K28" s="46"/>
      <c r="L28" s="47"/>
      <c r="M28" s="45"/>
      <c r="N28" s="45"/>
      <c r="O28" s="45"/>
      <c r="P28" s="46"/>
    </row>
    <row r="29" spans="1:16" ht="12.75" x14ac:dyDescent="0.2">
      <c r="A29" s="91">
        <v>16</v>
      </c>
      <c r="B29" s="37"/>
      <c r="C29" s="173" t="s">
        <v>239</v>
      </c>
      <c r="D29" s="146" t="s">
        <v>80</v>
      </c>
      <c r="E29" s="145">
        <v>3</v>
      </c>
      <c r="F29" s="64"/>
      <c r="G29" s="61"/>
      <c r="H29" s="45"/>
      <c r="I29" s="61"/>
      <c r="J29" s="61"/>
      <c r="K29" s="46"/>
      <c r="L29" s="47"/>
      <c r="M29" s="45"/>
      <c r="N29" s="45"/>
      <c r="O29" s="45"/>
      <c r="P29" s="46"/>
    </row>
    <row r="30" spans="1:16" ht="12.75" x14ac:dyDescent="0.2">
      <c r="A30" s="91">
        <v>17</v>
      </c>
      <c r="B30" s="37"/>
      <c r="C30" s="173" t="s">
        <v>240</v>
      </c>
      <c r="D30" s="146" t="s">
        <v>80</v>
      </c>
      <c r="E30" s="145">
        <v>2</v>
      </c>
      <c r="F30" s="64"/>
      <c r="G30" s="61"/>
      <c r="H30" s="45"/>
      <c r="I30" s="61"/>
      <c r="J30" s="61"/>
      <c r="K30" s="46"/>
      <c r="L30" s="47"/>
      <c r="M30" s="45"/>
      <c r="N30" s="45"/>
      <c r="O30" s="45"/>
      <c r="P30" s="46"/>
    </row>
    <row r="31" spans="1:16" ht="12.75" x14ac:dyDescent="0.2">
      <c r="A31" s="91">
        <v>18</v>
      </c>
      <c r="B31" s="37"/>
      <c r="C31" s="173" t="s">
        <v>241</v>
      </c>
      <c r="D31" s="146" t="s">
        <v>80</v>
      </c>
      <c r="E31" s="145">
        <v>10</v>
      </c>
      <c r="F31" s="64"/>
      <c r="G31" s="61"/>
      <c r="H31" s="45"/>
      <c r="I31" s="61"/>
      <c r="J31" s="61"/>
      <c r="K31" s="46"/>
      <c r="L31" s="47"/>
      <c r="M31" s="45"/>
      <c r="N31" s="45"/>
      <c r="O31" s="45"/>
      <c r="P31" s="46"/>
    </row>
    <row r="32" spans="1:16" ht="12.75" x14ac:dyDescent="0.2">
      <c r="A32" s="91">
        <v>19</v>
      </c>
      <c r="B32" s="37"/>
      <c r="C32" s="173" t="s">
        <v>242</v>
      </c>
      <c r="D32" s="146" t="s">
        <v>80</v>
      </c>
      <c r="E32" s="145">
        <v>6</v>
      </c>
      <c r="F32" s="64"/>
      <c r="G32" s="61"/>
      <c r="H32" s="45"/>
      <c r="I32" s="61"/>
      <c r="J32" s="61"/>
      <c r="K32" s="46"/>
      <c r="L32" s="47"/>
      <c r="M32" s="45"/>
      <c r="N32" s="45"/>
      <c r="O32" s="45"/>
      <c r="P32" s="46"/>
    </row>
    <row r="33" spans="1:17" ht="12.75" x14ac:dyDescent="0.2">
      <c r="A33" s="91">
        <v>20</v>
      </c>
      <c r="B33" s="37"/>
      <c r="C33" s="178" t="s">
        <v>319</v>
      </c>
      <c r="D33" s="193" t="s">
        <v>80</v>
      </c>
      <c r="E33" s="202">
        <v>8</v>
      </c>
      <c r="F33" s="64"/>
      <c r="G33" s="61"/>
      <c r="H33" s="45"/>
      <c r="I33" s="61"/>
      <c r="J33" s="61"/>
      <c r="K33" s="46"/>
      <c r="L33" s="47"/>
      <c r="M33" s="45"/>
      <c r="N33" s="45"/>
      <c r="O33" s="45"/>
      <c r="P33" s="46"/>
    </row>
    <row r="34" spans="1:17" ht="15.75" x14ac:dyDescent="0.25">
      <c r="A34" s="91">
        <v>21</v>
      </c>
      <c r="B34" s="37"/>
      <c r="C34" s="178" t="s">
        <v>320</v>
      </c>
      <c r="D34" s="193" t="s">
        <v>80</v>
      </c>
      <c r="E34" s="202">
        <v>1</v>
      </c>
      <c r="F34" s="64"/>
      <c r="G34" s="61"/>
      <c r="H34" s="45"/>
      <c r="I34" s="61"/>
      <c r="J34" s="61"/>
      <c r="K34" s="46"/>
      <c r="L34" s="47"/>
      <c r="M34" s="45"/>
      <c r="N34" s="45"/>
      <c r="O34" s="45"/>
      <c r="P34" s="46"/>
      <c r="Q34" s="195"/>
    </row>
    <row r="35" spans="1:17" ht="22.5" x14ac:dyDescent="0.2">
      <c r="A35" s="91">
        <v>22</v>
      </c>
      <c r="B35" s="37" t="s">
        <v>298</v>
      </c>
      <c r="C35" s="120" t="s">
        <v>243</v>
      </c>
      <c r="D35" s="193" t="s">
        <v>78</v>
      </c>
      <c r="E35" s="202">
        <v>105.77</v>
      </c>
      <c r="F35" s="64"/>
      <c r="G35" s="61"/>
      <c r="H35" s="45"/>
      <c r="I35" s="61"/>
      <c r="J35" s="61"/>
      <c r="K35" s="46"/>
      <c r="L35" s="47"/>
      <c r="M35" s="45"/>
      <c r="N35" s="45"/>
      <c r="O35" s="45"/>
      <c r="P35" s="46"/>
    </row>
    <row r="36" spans="1:17" ht="12.75" x14ac:dyDescent="0.2">
      <c r="A36" s="91">
        <v>23</v>
      </c>
      <c r="B36" s="37"/>
      <c r="C36" s="178" t="s">
        <v>244</v>
      </c>
      <c r="D36" s="146" t="s">
        <v>78</v>
      </c>
      <c r="E36" s="202">
        <v>105.77</v>
      </c>
      <c r="F36" s="64"/>
      <c r="G36" s="61"/>
      <c r="H36" s="45"/>
      <c r="I36" s="61"/>
      <c r="J36" s="61"/>
      <c r="K36" s="46"/>
      <c r="L36" s="47"/>
      <c r="M36" s="45"/>
      <c r="N36" s="45"/>
      <c r="O36" s="45"/>
      <c r="P36" s="46"/>
    </row>
    <row r="37" spans="1:17" ht="22.5" x14ac:dyDescent="0.2">
      <c r="A37" s="91">
        <v>24</v>
      </c>
      <c r="B37" s="37" t="s">
        <v>305</v>
      </c>
      <c r="C37" s="156" t="s">
        <v>245</v>
      </c>
      <c r="D37" s="146" t="s">
        <v>78</v>
      </c>
      <c r="E37" s="202">
        <v>420</v>
      </c>
      <c r="F37" s="64"/>
      <c r="G37" s="61"/>
      <c r="H37" s="45"/>
      <c r="I37" s="61"/>
      <c r="J37" s="61"/>
      <c r="K37" s="46"/>
      <c r="L37" s="47"/>
      <c r="M37" s="45"/>
      <c r="N37" s="45"/>
      <c r="O37" s="45"/>
      <c r="P37" s="46"/>
    </row>
    <row r="38" spans="1:17" ht="22.5" x14ac:dyDescent="0.2">
      <c r="A38" s="90">
        <v>25</v>
      </c>
      <c r="B38" s="203" t="s">
        <v>305</v>
      </c>
      <c r="C38" s="156" t="s">
        <v>321</v>
      </c>
      <c r="D38" s="193" t="s">
        <v>78</v>
      </c>
      <c r="E38" s="202">
        <v>1100</v>
      </c>
      <c r="F38" s="64"/>
      <c r="G38" s="61"/>
      <c r="H38" s="45"/>
      <c r="I38" s="61"/>
      <c r="J38" s="61"/>
      <c r="K38" s="46"/>
      <c r="L38" s="47"/>
      <c r="M38" s="45"/>
      <c r="N38" s="45"/>
      <c r="O38" s="45"/>
      <c r="P38" s="46"/>
    </row>
    <row r="39" spans="1:17" ht="22.5" x14ac:dyDescent="0.2">
      <c r="A39" s="91">
        <v>26</v>
      </c>
      <c r="B39" s="37" t="s">
        <v>298</v>
      </c>
      <c r="C39" s="120" t="s">
        <v>246</v>
      </c>
      <c r="D39" s="146" t="s">
        <v>78</v>
      </c>
      <c r="E39" s="145">
        <v>318.70999999999998</v>
      </c>
      <c r="F39" s="64"/>
      <c r="G39" s="61"/>
      <c r="H39" s="45"/>
      <c r="I39" s="61"/>
      <c r="J39" s="61"/>
      <c r="K39" s="46"/>
      <c r="L39" s="47"/>
      <c r="M39" s="45"/>
      <c r="N39" s="45"/>
      <c r="O39" s="45"/>
      <c r="P39" s="46"/>
    </row>
    <row r="40" spans="1:17" ht="22.5" x14ac:dyDescent="0.2">
      <c r="A40" s="91">
        <v>27</v>
      </c>
      <c r="B40" s="37"/>
      <c r="C40" s="120" t="s">
        <v>339</v>
      </c>
      <c r="D40" s="193" t="s">
        <v>80</v>
      </c>
      <c r="E40" s="202">
        <v>186</v>
      </c>
      <c r="F40" s="64"/>
      <c r="G40" s="61"/>
      <c r="H40" s="45"/>
      <c r="I40" s="61"/>
      <c r="J40" s="61"/>
      <c r="K40" s="46"/>
      <c r="L40" s="47"/>
      <c r="M40" s="45"/>
      <c r="N40" s="45"/>
      <c r="O40" s="45"/>
      <c r="P40" s="46"/>
    </row>
    <row r="41" spans="1:17" ht="12.75" x14ac:dyDescent="0.2">
      <c r="A41" s="91">
        <v>28</v>
      </c>
      <c r="B41" s="37"/>
      <c r="C41" s="187" t="s">
        <v>247</v>
      </c>
      <c r="D41" s="146"/>
      <c r="E41" s="145"/>
      <c r="F41" s="64"/>
      <c r="G41" s="61"/>
      <c r="H41" s="45"/>
      <c r="I41" s="61"/>
      <c r="J41" s="61"/>
      <c r="K41" s="46"/>
      <c r="L41" s="47"/>
      <c r="M41" s="45"/>
      <c r="N41" s="45"/>
      <c r="O41" s="45"/>
      <c r="P41" s="46"/>
    </row>
    <row r="42" spans="1:17" ht="22.5" x14ac:dyDescent="0.2">
      <c r="A42" s="91">
        <v>29</v>
      </c>
      <c r="B42" s="37" t="s">
        <v>297</v>
      </c>
      <c r="C42" s="156" t="s">
        <v>248</v>
      </c>
      <c r="D42" s="146" t="s">
        <v>80</v>
      </c>
      <c r="E42" s="145">
        <v>18</v>
      </c>
      <c r="F42" s="64"/>
      <c r="G42" s="61"/>
      <c r="H42" s="45"/>
      <c r="I42" s="61"/>
      <c r="J42" s="61"/>
      <c r="K42" s="46"/>
      <c r="L42" s="47"/>
      <c r="M42" s="45"/>
      <c r="N42" s="45"/>
      <c r="O42" s="45"/>
      <c r="P42" s="46"/>
    </row>
    <row r="43" spans="1:17" ht="22.5" x14ac:dyDescent="0.2">
      <c r="A43" s="91">
        <v>30</v>
      </c>
      <c r="B43" s="37" t="s">
        <v>305</v>
      </c>
      <c r="C43" s="156" t="s">
        <v>308</v>
      </c>
      <c r="D43" s="146" t="s">
        <v>80</v>
      </c>
      <c r="E43" s="145">
        <v>18</v>
      </c>
      <c r="F43" s="64"/>
      <c r="G43" s="61"/>
      <c r="H43" s="45"/>
      <c r="I43" s="61"/>
      <c r="J43" s="61"/>
      <c r="K43" s="46"/>
      <c r="L43" s="47"/>
      <c r="M43" s="45"/>
      <c r="N43" s="45"/>
      <c r="O43" s="45"/>
      <c r="P43" s="46"/>
    </row>
    <row r="44" spans="1:17" ht="12.75" x14ac:dyDescent="0.2">
      <c r="A44" s="91">
        <v>31</v>
      </c>
      <c r="B44" s="37"/>
      <c r="C44" s="173" t="s">
        <v>249</v>
      </c>
      <c r="D44" s="146" t="s">
        <v>80</v>
      </c>
      <c r="E44" s="145">
        <v>3</v>
      </c>
      <c r="F44" s="64"/>
      <c r="G44" s="61"/>
      <c r="H44" s="45"/>
      <c r="I44" s="61"/>
      <c r="J44" s="61"/>
      <c r="K44" s="46"/>
      <c r="L44" s="47"/>
      <c r="M44" s="45"/>
      <c r="N44" s="45"/>
      <c r="O44" s="45"/>
      <c r="P44" s="46"/>
    </row>
    <row r="45" spans="1:17" ht="12.75" x14ac:dyDescent="0.2">
      <c r="A45" s="91">
        <v>32</v>
      </c>
      <c r="B45" s="37"/>
      <c r="C45" s="173" t="s">
        <v>250</v>
      </c>
      <c r="D45" s="146" t="s">
        <v>80</v>
      </c>
      <c r="E45" s="145">
        <v>3</v>
      </c>
      <c r="F45" s="64"/>
      <c r="G45" s="61"/>
      <c r="H45" s="45"/>
      <c r="I45" s="61"/>
      <c r="J45" s="61"/>
      <c r="K45" s="46"/>
      <c r="L45" s="47"/>
      <c r="M45" s="45"/>
      <c r="N45" s="45"/>
      <c r="O45" s="45"/>
      <c r="P45" s="46"/>
    </row>
    <row r="46" spans="1:17" ht="12.75" x14ac:dyDescent="0.2">
      <c r="A46" s="91">
        <v>33</v>
      </c>
      <c r="B46" s="37"/>
      <c r="C46" s="173" t="s">
        <v>251</v>
      </c>
      <c r="D46" s="146" t="s">
        <v>80</v>
      </c>
      <c r="E46" s="145">
        <v>3</v>
      </c>
      <c r="F46" s="64"/>
      <c r="G46" s="61"/>
      <c r="H46" s="45"/>
      <c r="I46" s="61"/>
      <c r="J46" s="61"/>
      <c r="K46" s="46"/>
      <c r="L46" s="47"/>
      <c r="M46" s="45"/>
      <c r="N46" s="45"/>
      <c r="O46" s="45"/>
      <c r="P46" s="46"/>
    </row>
    <row r="47" spans="1:17" ht="12.75" x14ac:dyDescent="0.2">
      <c r="A47" s="91">
        <v>34</v>
      </c>
      <c r="B47" s="37"/>
      <c r="C47" s="173" t="s">
        <v>252</v>
      </c>
      <c r="D47" s="146" t="s">
        <v>80</v>
      </c>
      <c r="E47" s="145">
        <v>3</v>
      </c>
      <c r="F47" s="64"/>
      <c r="G47" s="61"/>
      <c r="H47" s="45"/>
      <c r="I47" s="61"/>
      <c r="J47" s="61"/>
      <c r="K47" s="46"/>
      <c r="L47" s="47"/>
      <c r="M47" s="45"/>
      <c r="N47" s="45"/>
      <c r="O47" s="45"/>
      <c r="P47" s="46"/>
    </row>
    <row r="48" spans="1:17" ht="12.75" x14ac:dyDescent="0.2">
      <c r="A48" s="91">
        <v>35</v>
      </c>
      <c r="B48" s="37"/>
      <c r="C48" s="173" t="s">
        <v>253</v>
      </c>
      <c r="D48" s="146" t="s">
        <v>80</v>
      </c>
      <c r="E48" s="145">
        <v>3</v>
      </c>
      <c r="F48" s="64"/>
      <c r="G48" s="61"/>
      <c r="H48" s="45"/>
      <c r="I48" s="61"/>
      <c r="J48" s="61"/>
      <c r="K48" s="46"/>
      <c r="L48" s="47"/>
      <c r="M48" s="45"/>
      <c r="N48" s="45"/>
      <c r="O48" s="45"/>
      <c r="P48" s="46"/>
    </row>
    <row r="49" spans="1:17" ht="12.75" x14ac:dyDescent="0.2">
      <c r="A49" s="91">
        <v>36</v>
      </c>
      <c r="B49" s="37"/>
      <c r="C49" s="173" t="s">
        <v>254</v>
      </c>
      <c r="D49" s="146" t="s">
        <v>80</v>
      </c>
      <c r="E49" s="145">
        <v>3</v>
      </c>
      <c r="F49" s="64"/>
      <c r="G49" s="61"/>
      <c r="H49" s="45"/>
      <c r="I49" s="61"/>
      <c r="J49" s="61"/>
      <c r="K49" s="46"/>
      <c r="L49" s="47"/>
      <c r="M49" s="45"/>
      <c r="N49" s="45"/>
      <c r="O49" s="45"/>
      <c r="P49" s="46"/>
    </row>
    <row r="50" spans="1:17" ht="22.5" x14ac:dyDescent="0.2">
      <c r="A50" s="91">
        <v>37</v>
      </c>
      <c r="B50" s="37" t="s">
        <v>298</v>
      </c>
      <c r="C50" s="156" t="s">
        <v>245</v>
      </c>
      <c r="D50" s="193" t="s">
        <v>78</v>
      </c>
      <c r="E50" s="202">
        <v>72.03</v>
      </c>
      <c r="F50" s="64"/>
      <c r="G50" s="61"/>
      <c r="H50" s="45"/>
      <c r="I50" s="61"/>
      <c r="J50" s="61"/>
      <c r="K50" s="46"/>
      <c r="L50" s="47"/>
      <c r="M50" s="45"/>
      <c r="N50" s="45"/>
      <c r="O50" s="45"/>
      <c r="P50" s="46"/>
    </row>
    <row r="51" spans="1:17" ht="22.5" x14ac:dyDescent="0.2">
      <c r="A51" s="91">
        <v>38</v>
      </c>
      <c r="B51" s="37" t="s">
        <v>298</v>
      </c>
      <c r="C51" s="156" t="s">
        <v>321</v>
      </c>
      <c r="D51" s="193" t="s">
        <v>78</v>
      </c>
      <c r="E51" s="202">
        <v>72.03</v>
      </c>
      <c r="F51" s="64"/>
      <c r="G51" s="61"/>
      <c r="H51" s="45"/>
      <c r="I51" s="61"/>
      <c r="J51" s="61"/>
      <c r="K51" s="46"/>
      <c r="L51" s="47"/>
      <c r="M51" s="45"/>
      <c r="N51" s="45"/>
      <c r="O51" s="45"/>
      <c r="P51" s="46"/>
    </row>
    <row r="52" spans="1:17" ht="23.25" thickBot="1" x14ac:dyDescent="0.25">
      <c r="A52" s="91">
        <v>39</v>
      </c>
      <c r="B52" s="37" t="s">
        <v>298</v>
      </c>
      <c r="C52" s="120" t="s">
        <v>255</v>
      </c>
      <c r="D52" s="146" t="s">
        <v>78</v>
      </c>
      <c r="E52" s="145">
        <v>109.68</v>
      </c>
      <c r="F52" s="64"/>
      <c r="G52" s="61"/>
      <c r="H52" s="45"/>
      <c r="I52" s="61"/>
      <c r="J52" s="61"/>
      <c r="K52" s="46"/>
      <c r="L52" s="47"/>
      <c r="M52" s="45"/>
      <c r="N52" s="45"/>
      <c r="O52" s="45"/>
      <c r="P52" s="46"/>
    </row>
    <row r="53" spans="1:17" ht="16.5" thickBot="1" x14ac:dyDescent="0.3">
      <c r="A53" s="266" t="s">
        <v>82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8"/>
      <c r="L53" s="65">
        <f>SUM(L14:L52)</f>
        <v>0</v>
      </c>
      <c r="M53" s="66">
        <f>SUM(M14:M52)</f>
        <v>0</v>
      </c>
      <c r="N53" s="66">
        <f>SUM(N14:N52)</f>
        <v>0</v>
      </c>
      <c r="O53" s="66">
        <f>SUM(O14:O52)</f>
        <v>0</v>
      </c>
      <c r="P53" s="67">
        <f>SUM(P14:P52)</f>
        <v>0</v>
      </c>
      <c r="Q53" s="195"/>
    </row>
    <row r="54" spans="1:17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7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7" x14ac:dyDescent="0.2">
      <c r="A56" s="1" t="s">
        <v>14</v>
      </c>
      <c r="B56" s="16"/>
      <c r="C56" s="265">
        <f>'Kops a'!C31:H31</f>
        <v>0</v>
      </c>
      <c r="D56" s="265"/>
      <c r="E56" s="265"/>
      <c r="F56" s="265"/>
      <c r="G56" s="265"/>
      <c r="H56" s="265"/>
      <c r="I56" s="16"/>
      <c r="J56" s="16"/>
      <c r="K56" s="16"/>
      <c r="L56" s="16"/>
      <c r="M56" s="16"/>
      <c r="N56" s="16"/>
      <c r="O56" s="16"/>
      <c r="P56" s="16"/>
    </row>
    <row r="57" spans="1:17" x14ac:dyDescent="0.2">
      <c r="A57" s="16"/>
      <c r="B57" s="16"/>
      <c r="C57" s="217" t="s">
        <v>15</v>
      </c>
      <c r="D57" s="217"/>
      <c r="E57" s="217"/>
      <c r="F57" s="217"/>
      <c r="G57" s="217"/>
      <c r="H57" s="217"/>
      <c r="I57" s="16"/>
      <c r="J57" s="16"/>
      <c r="K57" s="16"/>
      <c r="L57" s="16"/>
      <c r="M57" s="16"/>
      <c r="N57" s="16"/>
      <c r="O57" s="16"/>
      <c r="P57" s="16"/>
    </row>
    <row r="58" spans="1:17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7" x14ac:dyDescent="0.2">
      <c r="A59" s="82" t="str">
        <f>'Kops a'!A34</f>
        <v>Tāme sastādīta 20__. gada __.____________</v>
      </c>
      <c r="B59" s="83"/>
      <c r="C59" s="83"/>
      <c r="D59" s="8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7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7" x14ac:dyDescent="0.2">
      <c r="A61" s="1" t="s">
        <v>37</v>
      </c>
      <c r="B61" s="16"/>
      <c r="C61" s="265">
        <f>'Kops a'!C36:H36</f>
        <v>0</v>
      </c>
      <c r="D61" s="265"/>
      <c r="E61" s="265"/>
      <c r="F61" s="265"/>
      <c r="G61" s="265"/>
      <c r="H61" s="265"/>
      <c r="I61" s="16"/>
      <c r="J61" s="16"/>
      <c r="K61" s="16"/>
      <c r="L61" s="16"/>
      <c r="M61" s="16"/>
      <c r="N61" s="16"/>
      <c r="O61" s="16"/>
      <c r="P61" s="16"/>
    </row>
    <row r="62" spans="1:17" x14ac:dyDescent="0.2">
      <c r="A62" s="16"/>
      <c r="B62" s="16"/>
      <c r="C62" s="217" t="s">
        <v>15</v>
      </c>
      <c r="D62" s="217"/>
      <c r="E62" s="217"/>
      <c r="F62" s="217"/>
      <c r="G62" s="217"/>
      <c r="H62" s="217"/>
      <c r="I62" s="16"/>
      <c r="J62" s="16"/>
      <c r="K62" s="16"/>
      <c r="L62" s="16"/>
      <c r="M62" s="16"/>
      <c r="N62" s="16"/>
      <c r="O62" s="16"/>
      <c r="P62" s="16"/>
    </row>
    <row r="63" spans="1:17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7" x14ac:dyDescent="0.2">
      <c r="A64" s="82" t="s">
        <v>54</v>
      </c>
      <c r="B64" s="83"/>
      <c r="C64" s="87">
        <f>'Kops a'!C39</f>
        <v>0</v>
      </c>
      <c r="D64" s="4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mergeCells count="22">
    <mergeCell ref="N9:O9"/>
    <mergeCell ref="C2:I2"/>
    <mergeCell ref="C3:I3"/>
    <mergeCell ref="D5:L5"/>
    <mergeCell ref="D6:L6"/>
    <mergeCell ref="D7:L7"/>
    <mergeCell ref="C62:H62"/>
    <mergeCell ref="C4:I4"/>
    <mergeCell ref="F12:K12"/>
    <mergeCell ref="A9:F9"/>
    <mergeCell ref="J9:M9"/>
    <mergeCell ref="D8:L8"/>
    <mergeCell ref="A53:K53"/>
    <mergeCell ref="C56:H56"/>
    <mergeCell ref="C57:H57"/>
    <mergeCell ref="C61:H61"/>
    <mergeCell ref="A12:A13"/>
    <mergeCell ref="B12:B13"/>
    <mergeCell ref="C12:C13"/>
    <mergeCell ref="D12:D13"/>
    <mergeCell ref="E12:E13"/>
    <mergeCell ref="L12:P12"/>
  </mergeCells>
  <conditionalFormatting sqref="D15:G31 F32:G32 I15:J52 B15:B37 D33:G37 D39:G50 F38:G38 B39:B50 B52 D52:G52 F51:G51">
    <cfRule type="cellIs" dxfId="46" priority="36" operator="equal">
      <formula>0</formula>
    </cfRule>
  </conditionalFormatting>
  <conditionalFormatting sqref="N9:O9 H14:H52 K14:P52">
    <cfRule type="cellIs" dxfId="45" priority="35" operator="equal">
      <formula>0</formula>
    </cfRule>
  </conditionalFormatting>
  <conditionalFormatting sqref="A9:F9">
    <cfRule type="containsText" dxfId="44" priority="3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43" priority="32" operator="equal">
      <formula>0</formula>
    </cfRule>
  </conditionalFormatting>
  <conditionalFormatting sqref="O10">
    <cfRule type="cellIs" dxfId="42" priority="31" operator="equal">
      <formula>"20__. gada __. _________"</formula>
    </cfRule>
  </conditionalFormatting>
  <conditionalFormatting sqref="A53:K53">
    <cfRule type="containsText" dxfId="41" priority="30" operator="containsText" text="Tiešās izmaksas kopā, t. sk. darba devēja sociālais nodoklis __.__% ">
      <formula>NOT(ISERROR(SEARCH("Tiešās izmaksas kopā, t. sk. darba devēja sociālais nodoklis __.__% ",A53)))</formula>
    </cfRule>
  </conditionalFormatting>
  <conditionalFormatting sqref="L53:P53">
    <cfRule type="cellIs" dxfId="40" priority="25" operator="equal">
      <formula>0</formula>
    </cfRule>
  </conditionalFormatting>
  <conditionalFormatting sqref="C4:I4">
    <cfRule type="cellIs" dxfId="39" priority="24" operator="equal">
      <formula>0</formula>
    </cfRule>
  </conditionalFormatting>
  <conditionalFormatting sqref="D5:L8">
    <cfRule type="cellIs" dxfId="38" priority="20" operator="equal">
      <formula>0</formula>
    </cfRule>
  </conditionalFormatting>
  <conditionalFormatting sqref="B14 D14:G14">
    <cfRule type="cellIs" dxfId="37" priority="19" operator="equal">
      <formula>0</formula>
    </cfRule>
  </conditionalFormatting>
  <conditionalFormatting sqref="C56:H56">
    <cfRule type="cellIs" dxfId="36" priority="12" operator="equal">
      <formula>0</formula>
    </cfRule>
  </conditionalFormatting>
  <conditionalFormatting sqref="I14:J14">
    <cfRule type="cellIs" dxfId="35" priority="17" operator="equal">
      <formula>0</formula>
    </cfRule>
  </conditionalFormatting>
  <conditionalFormatting sqref="P10">
    <cfRule type="cellIs" dxfId="34" priority="16" operator="equal">
      <formula>"20__. gada __. _________"</formula>
    </cfRule>
  </conditionalFormatting>
  <conditionalFormatting sqref="C61:H61">
    <cfRule type="cellIs" dxfId="33" priority="13" operator="equal">
      <formula>0</formula>
    </cfRule>
  </conditionalFormatting>
  <conditionalFormatting sqref="C61:H61 C64 C56:H56">
    <cfRule type="cellIs" dxfId="32" priority="11" operator="equal">
      <formula>0</formula>
    </cfRule>
  </conditionalFormatting>
  <conditionalFormatting sqref="D1">
    <cfRule type="cellIs" dxfId="31" priority="10" operator="equal">
      <formula>0</formula>
    </cfRule>
  </conditionalFormatting>
  <conditionalFormatting sqref="C44">
    <cfRule type="duplicateValues" dxfId="30" priority="9" stopIfTrue="1"/>
  </conditionalFormatting>
  <conditionalFormatting sqref="C45">
    <cfRule type="duplicateValues" dxfId="29" priority="8" stopIfTrue="1"/>
  </conditionalFormatting>
  <conditionalFormatting sqref="C46">
    <cfRule type="duplicateValues" dxfId="28" priority="7" stopIfTrue="1"/>
  </conditionalFormatting>
  <conditionalFormatting sqref="C47">
    <cfRule type="duplicateValues" dxfId="27" priority="6" stopIfTrue="1"/>
  </conditionalFormatting>
  <conditionalFormatting sqref="C48">
    <cfRule type="duplicateValues" dxfId="26" priority="5" stopIfTrue="1"/>
  </conditionalFormatting>
  <conditionalFormatting sqref="C49">
    <cfRule type="duplicateValues" dxfId="25" priority="4" stopIfTrue="1"/>
  </conditionalFormatting>
  <conditionalFormatting sqref="D32:E32">
    <cfRule type="cellIs" dxfId="24" priority="3" operator="equal">
      <formula>0</formula>
    </cfRule>
  </conditionalFormatting>
  <conditionalFormatting sqref="B38 D38:E38">
    <cfRule type="cellIs" dxfId="23" priority="2" operator="equal">
      <formula>0</formula>
    </cfRule>
  </conditionalFormatting>
  <conditionalFormatting sqref="D51:E51 B51">
    <cfRule type="cellIs" dxfId="22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A5F45D83-914D-4306-B26D-4B74C3C819FC}">
            <xm:f>NOT(ISERROR(SEARCH("Tāme sastādīta ____. gada ___. ______________",A59)))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A59</xm:sqref>
        </x14:conditionalFormatting>
        <x14:conditionalFormatting xmlns:xm="http://schemas.microsoft.com/office/excel/2006/main">
          <x14:cfRule type="containsText" priority="14" operator="containsText" id="{A2E03CF5-E14D-4A31-8C34-6550548A72DB}">
            <xm:f>NOT(ISERROR(SEARCH("Sertifikāta Nr. _________________________________",A64)))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S63"/>
  <sheetViews>
    <sheetView tabSelected="1"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6.71093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9" x14ac:dyDescent="0.2">
      <c r="A1" s="22"/>
      <c r="B1" s="22"/>
      <c r="C1" s="26" t="s">
        <v>38</v>
      </c>
      <c r="D1" s="49">
        <f>'Kops a'!A21</f>
        <v>7</v>
      </c>
      <c r="E1" s="22"/>
      <c r="F1" s="22"/>
      <c r="G1" s="22"/>
      <c r="H1" s="22"/>
      <c r="I1" s="22"/>
      <c r="J1" s="22"/>
      <c r="N1" s="25"/>
      <c r="O1" s="26"/>
      <c r="P1" s="27"/>
    </row>
    <row r="2" spans="1:19" x14ac:dyDescent="0.2">
      <c r="A2" s="28"/>
      <c r="B2" s="28"/>
      <c r="C2" s="269" t="s">
        <v>256</v>
      </c>
      <c r="D2" s="269"/>
      <c r="E2" s="269"/>
      <c r="F2" s="269"/>
      <c r="G2" s="269"/>
      <c r="H2" s="269"/>
      <c r="I2" s="269"/>
      <c r="J2" s="28"/>
    </row>
    <row r="3" spans="1:19" x14ac:dyDescent="0.2">
      <c r="A3" s="29"/>
      <c r="B3" s="29"/>
      <c r="C3" s="260" t="s">
        <v>17</v>
      </c>
      <c r="D3" s="260"/>
      <c r="E3" s="260"/>
      <c r="F3" s="260"/>
      <c r="G3" s="260"/>
      <c r="H3" s="260"/>
      <c r="I3" s="260"/>
      <c r="J3" s="29"/>
    </row>
    <row r="4" spans="1:19" x14ac:dyDescent="0.2">
      <c r="A4" s="29"/>
      <c r="B4" s="29"/>
      <c r="C4" s="270" t="s">
        <v>52</v>
      </c>
      <c r="D4" s="270"/>
      <c r="E4" s="270"/>
      <c r="F4" s="270"/>
      <c r="G4" s="270"/>
      <c r="H4" s="270"/>
      <c r="I4" s="270"/>
      <c r="J4" s="29"/>
    </row>
    <row r="5" spans="1:19" x14ac:dyDescent="0.2">
      <c r="A5" s="22"/>
      <c r="B5" s="22"/>
      <c r="C5" s="26" t="s">
        <v>5</v>
      </c>
      <c r="D5" s="283" t="str">
        <f>'Kops a'!D6</f>
        <v>Daudzdzīvokļu dzīvojamās mājas atjaunošana</v>
      </c>
      <c r="E5" s="283"/>
      <c r="F5" s="283"/>
      <c r="G5" s="283"/>
      <c r="H5" s="283"/>
      <c r="I5" s="283"/>
      <c r="J5" s="283"/>
      <c r="K5" s="283"/>
      <c r="L5" s="283"/>
      <c r="M5" s="16"/>
      <c r="N5" s="16"/>
      <c r="O5" s="16"/>
      <c r="P5" s="16"/>
    </row>
    <row r="6" spans="1:19" x14ac:dyDescent="0.2">
      <c r="A6" s="22"/>
      <c r="B6" s="22"/>
      <c r="C6" s="26" t="s">
        <v>6</v>
      </c>
      <c r="D6" s="283" t="str">
        <f>'Kops a'!D7</f>
        <v>Daudzdzīvokļu dzīvojamā māja</v>
      </c>
      <c r="E6" s="283"/>
      <c r="F6" s="283"/>
      <c r="G6" s="283"/>
      <c r="H6" s="283"/>
      <c r="I6" s="283"/>
      <c r="J6" s="283"/>
      <c r="K6" s="283"/>
      <c r="L6" s="283"/>
      <c r="M6" s="16"/>
      <c r="N6" s="16"/>
      <c r="O6" s="16"/>
      <c r="P6" s="16"/>
    </row>
    <row r="7" spans="1:19" x14ac:dyDescent="0.2">
      <c r="A7" s="22"/>
      <c r="B7" s="22"/>
      <c r="C7" s="26" t="s">
        <v>7</v>
      </c>
      <c r="D7" s="283" t="str">
        <f>'Kops a'!D8</f>
        <v>Metālistu iela 7, Rēzekne</v>
      </c>
      <c r="E7" s="283"/>
      <c r="F7" s="283"/>
      <c r="G7" s="283"/>
      <c r="H7" s="283"/>
      <c r="I7" s="283"/>
      <c r="J7" s="283"/>
      <c r="K7" s="283"/>
      <c r="L7" s="283"/>
      <c r="M7" s="16"/>
      <c r="N7" s="16"/>
      <c r="O7" s="16"/>
      <c r="P7" s="16"/>
    </row>
    <row r="8" spans="1:19" x14ac:dyDescent="0.2">
      <c r="A8" s="22"/>
      <c r="B8" s="22"/>
      <c r="C8" s="4" t="s">
        <v>20</v>
      </c>
      <c r="D8" s="283">
        <f>'Kops a'!D9</f>
        <v>0</v>
      </c>
      <c r="E8" s="283"/>
      <c r="F8" s="283"/>
      <c r="G8" s="283"/>
      <c r="H8" s="283"/>
      <c r="I8" s="283"/>
      <c r="J8" s="283"/>
      <c r="K8" s="283"/>
      <c r="L8" s="283"/>
      <c r="M8" s="16"/>
      <c r="N8" s="16"/>
      <c r="O8" s="16"/>
      <c r="P8" s="16"/>
    </row>
    <row r="9" spans="1:19" ht="11.25" customHeight="1" x14ac:dyDescent="0.2">
      <c r="A9" s="271" t="s">
        <v>348</v>
      </c>
      <c r="B9" s="271"/>
      <c r="C9" s="271"/>
      <c r="D9" s="271"/>
      <c r="E9" s="271"/>
      <c r="F9" s="271"/>
      <c r="G9" s="30"/>
      <c r="H9" s="30"/>
      <c r="I9" s="30"/>
      <c r="J9" s="275" t="s">
        <v>39</v>
      </c>
      <c r="K9" s="275"/>
      <c r="L9" s="275"/>
      <c r="M9" s="275"/>
      <c r="N9" s="282">
        <f>P51</f>
        <v>0</v>
      </c>
      <c r="O9" s="282"/>
      <c r="P9" s="30"/>
    </row>
    <row r="10" spans="1:19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A57</f>
        <v>Tāme sastādīta 20__. gada __.____________</v>
      </c>
    </row>
    <row r="11" spans="1:19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9" x14ac:dyDescent="0.2">
      <c r="A12" s="239" t="s">
        <v>23</v>
      </c>
      <c r="B12" s="277" t="s">
        <v>40</v>
      </c>
      <c r="C12" s="273" t="s">
        <v>41</v>
      </c>
      <c r="D12" s="280" t="s">
        <v>42</v>
      </c>
      <c r="E12" s="263" t="s">
        <v>43</v>
      </c>
      <c r="F12" s="272" t="s">
        <v>44</v>
      </c>
      <c r="G12" s="273"/>
      <c r="H12" s="273"/>
      <c r="I12" s="273"/>
      <c r="J12" s="273"/>
      <c r="K12" s="274"/>
      <c r="L12" s="272" t="s">
        <v>45</v>
      </c>
      <c r="M12" s="273"/>
      <c r="N12" s="273"/>
      <c r="O12" s="273"/>
      <c r="P12" s="274"/>
    </row>
    <row r="13" spans="1:19" ht="126.75" customHeight="1" thickBot="1" x14ac:dyDescent="0.25">
      <c r="A13" s="276"/>
      <c r="B13" s="278"/>
      <c r="C13" s="279"/>
      <c r="D13" s="281"/>
      <c r="E13" s="26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  <c r="Q13" s="198"/>
      <c r="R13" s="199"/>
      <c r="S13" s="199"/>
    </row>
    <row r="14" spans="1:19" x14ac:dyDescent="0.2">
      <c r="A14" s="135">
        <v>1</v>
      </c>
      <c r="B14" s="135"/>
      <c r="C14" s="185" t="s">
        <v>257</v>
      </c>
      <c r="D14" s="60"/>
      <c r="E14" s="63"/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9" ht="33.75" x14ac:dyDescent="0.2">
      <c r="A15" s="138">
        <v>1</v>
      </c>
      <c r="B15" s="138" t="s">
        <v>306</v>
      </c>
      <c r="C15" s="188" t="s">
        <v>258</v>
      </c>
      <c r="D15" s="24" t="s">
        <v>78</v>
      </c>
      <c r="E15" s="63">
        <v>24.8</v>
      </c>
      <c r="F15" s="64"/>
      <c r="G15" s="61"/>
      <c r="H15" s="45"/>
      <c r="I15" s="61"/>
      <c r="J15" s="61"/>
      <c r="K15" s="46"/>
      <c r="L15" s="47"/>
      <c r="M15" s="45"/>
      <c r="N15" s="45"/>
      <c r="O15" s="45"/>
      <c r="P15" s="46"/>
    </row>
    <row r="16" spans="1:19" ht="22.5" x14ac:dyDescent="0.2">
      <c r="A16" s="138">
        <v>2</v>
      </c>
      <c r="B16" s="138" t="s">
        <v>306</v>
      </c>
      <c r="C16" s="188" t="s">
        <v>259</v>
      </c>
      <c r="D16" s="24" t="s">
        <v>85</v>
      </c>
      <c r="E16" s="63">
        <v>3</v>
      </c>
      <c r="F16" s="64"/>
      <c r="G16" s="61"/>
      <c r="H16" s="45"/>
      <c r="I16" s="61"/>
      <c r="J16" s="61"/>
      <c r="K16" s="46"/>
      <c r="L16" s="47"/>
      <c r="M16" s="45"/>
      <c r="N16" s="45"/>
      <c r="O16" s="45"/>
      <c r="P16" s="46"/>
    </row>
    <row r="17" spans="1:16" ht="22.5" x14ac:dyDescent="0.2">
      <c r="A17" s="138">
        <v>3</v>
      </c>
      <c r="B17" s="138" t="s">
        <v>306</v>
      </c>
      <c r="C17" s="188" t="s">
        <v>260</v>
      </c>
      <c r="D17" s="24" t="s">
        <v>81</v>
      </c>
      <c r="E17" s="63">
        <v>1</v>
      </c>
      <c r="F17" s="64"/>
      <c r="G17" s="61"/>
      <c r="H17" s="45"/>
      <c r="I17" s="61"/>
      <c r="J17" s="61"/>
      <c r="K17" s="46"/>
      <c r="L17" s="47"/>
      <c r="M17" s="45"/>
      <c r="N17" s="45"/>
      <c r="O17" s="45"/>
      <c r="P17" s="46"/>
    </row>
    <row r="18" spans="1:16" ht="22.5" x14ac:dyDescent="0.2">
      <c r="A18" s="138">
        <v>4</v>
      </c>
      <c r="B18" s="138" t="s">
        <v>306</v>
      </c>
      <c r="C18" s="188" t="s">
        <v>261</v>
      </c>
      <c r="D18" s="24" t="s">
        <v>78</v>
      </c>
      <c r="E18" s="63">
        <v>24.8</v>
      </c>
      <c r="F18" s="64"/>
      <c r="G18" s="61"/>
      <c r="H18" s="45"/>
      <c r="I18" s="61"/>
      <c r="J18" s="61"/>
      <c r="K18" s="46"/>
      <c r="L18" s="47"/>
      <c r="M18" s="45"/>
      <c r="N18" s="45"/>
      <c r="O18" s="45"/>
      <c r="P18" s="46"/>
    </row>
    <row r="19" spans="1:16" x14ac:dyDescent="0.2">
      <c r="A19" s="138">
        <v>5</v>
      </c>
      <c r="B19" s="138"/>
      <c r="C19" s="189" t="s">
        <v>262</v>
      </c>
      <c r="D19" s="24"/>
      <c r="E19" s="63"/>
      <c r="F19" s="64"/>
      <c r="G19" s="61"/>
      <c r="H19" s="45"/>
      <c r="I19" s="61"/>
      <c r="J19" s="61"/>
      <c r="K19" s="46"/>
      <c r="L19" s="47"/>
      <c r="M19" s="45"/>
      <c r="N19" s="45"/>
      <c r="O19" s="45"/>
      <c r="P19" s="46"/>
    </row>
    <row r="20" spans="1:16" ht="33.75" x14ac:dyDescent="0.2">
      <c r="A20" s="138">
        <v>6</v>
      </c>
      <c r="B20" s="138" t="s">
        <v>306</v>
      </c>
      <c r="C20" s="188" t="s">
        <v>263</v>
      </c>
      <c r="D20" s="24" t="s">
        <v>78</v>
      </c>
      <c r="E20" s="63">
        <v>32.299999999999997</v>
      </c>
      <c r="F20" s="64"/>
      <c r="G20" s="61"/>
      <c r="H20" s="45"/>
      <c r="I20" s="61"/>
      <c r="J20" s="61"/>
      <c r="K20" s="46"/>
      <c r="L20" s="47"/>
      <c r="M20" s="45"/>
      <c r="N20" s="45"/>
      <c r="O20" s="45"/>
      <c r="P20" s="46"/>
    </row>
    <row r="21" spans="1:16" ht="22.5" x14ac:dyDescent="0.2">
      <c r="A21" s="138">
        <v>7</v>
      </c>
      <c r="B21" s="138" t="s">
        <v>306</v>
      </c>
      <c r="C21" s="188" t="s">
        <v>264</v>
      </c>
      <c r="D21" s="24" t="s">
        <v>85</v>
      </c>
      <c r="E21" s="63">
        <v>5</v>
      </c>
      <c r="F21" s="64"/>
      <c r="G21" s="61"/>
      <c r="H21" s="45"/>
      <c r="I21" s="61"/>
      <c r="J21" s="61"/>
      <c r="K21" s="46"/>
      <c r="L21" s="47"/>
      <c r="M21" s="45"/>
      <c r="N21" s="45"/>
      <c r="O21" s="45"/>
      <c r="P21" s="46"/>
    </row>
    <row r="22" spans="1:16" ht="22.5" x14ac:dyDescent="0.2">
      <c r="A22" s="138">
        <v>8</v>
      </c>
      <c r="B22" s="138" t="s">
        <v>306</v>
      </c>
      <c r="C22" s="188" t="s">
        <v>265</v>
      </c>
      <c r="D22" s="24" t="s">
        <v>81</v>
      </c>
      <c r="E22" s="63">
        <v>1</v>
      </c>
      <c r="F22" s="64"/>
      <c r="G22" s="61"/>
      <c r="H22" s="45"/>
      <c r="I22" s="61"/>
      <c r="J22" s="61"/>
      <c r="K22" s="46"/>
      <c r="L22" s="47"/>
      <c r="M22" s="45"/>
      <c r="N22" s="45"/>
      <c r="O22" s="45"/>
      <c r="P22" s="46"/>
    </row>
    <row r="23" spans="1:16" ht="22.5" x14ac:dyDescent="0.2">
      <c r="A23" s="138">
        <v>9</v>
      </c>
      <c r="B23" s="138" t="s">
        <v>306</v>
      </c>
      <c r="C23" s="188" t="s">
        <v>266</v>
      </c>
      <c r="D23" s="24" t="s">
        <v>78</v>
      </c>
      <c r="E23" s="63">
        <v>32.299999999999997</v>
      </c>
      <c r="F23" s="64"/>
      <c r="G23" s="61"/>
      <c r="H23" s="45"/>
      <c r="I23" s="61"/>
      <c r="J23" s="61"/>
      <c r="K23" s="46"/>
      <c r="L23" s="47"/>
      <c r="M23" s="45"/>
      <c r="N23" s="45"/>
      <c r="O23" s="45"/>
      <c r="P23" s="46"/>
    </row>
    <row r="24" spans="1:16" x14ac:dyDescent="0.2">
      <c r="A24" s="138">
        <v>10</v>
      </c>
      <c r="B24" s="138"/>
      <c r="C24" s="189" t="s">
        <v>267</v>
      </c>
      <c r="D24" s="24"/>
      <c r="E24" s="63"/>
      <c r="F24" s="64"/>
      <c r="G24" s="61"/>
      <c r="H24" s="45"/>
      <c r="I24" s="61"/>
      <c r="J24" s="61"/>
      <c r="K24" s="46"/>
      <c r="L24" s="47"/>
      <c r="M24" s="45"/>
      <c r="N24" s="45"/>
      <c r="O24" s="45"/>
      <c r="P24" s="46"/>
    </row>
    <row r="25" spans="1:16" ht="22.5" x14ac:dyDescent="0.2">
      <c r="A25" s="138">
        <v>11</v>
      </c>
      <c r="B25" s="138" t="s">
        <v>306</v>
      </c>
      <c r="C25" s="188" t="s">
        <v>268</v>
      </c>
      <c r="D25" s="24" t="s">
        <v>78</v>
      </c>
      <c r="E25" s="63">
        <v>112.5</v>
      </c>
      <c r="F25" s="64"/>
      <c r="G25" s="61"/>
      <c r="H25" s="45"/>
      <c r="I25" s="61"/>
      <c r="J25" s="61"/>
      <c r="K25" s="46"/>
      <c r="L25" s="47"/>
      <c r="M25" s="45"/>
      <c r="N25" s="45"/>
      <c r="O25" s="45"/>
      <c r="P25" s="46"/>
    </row>
    <row r="26" spans="1:16" ht="33.75" x14ac:dyDescent="0.2">
      <c r="A26" s="138">
        <v>12</v>
      </c>
      <c r="B26" s="138" t="s">
        <v>306</v>
      </c>
      <c r="C26" s="188" t="s">
        <v>269</v>
      </c>
      <c r="D26" s="24" t="s">
        <v>81</v>
      </c>
      <c r="E26" s="63">
        <v>2</v>
      </c>
      <c r="F26" s="64"/>
      <c r="G26" s="61"/>
      <c r="H26" s="45"/>
      <c r="I26" s="61"/>
      <c r="J26" s="61"/>
      <c r="K26" s="46"/>
      <c r="L26" s="47"/>
      <c r="M26" s="45"/>
      <c r="N26" s="45"/>
      <c r="O26" s="45"/>
      <c r="P26" s="46"/>
    </row>
    <row r="27" spans="1:16" ht="22.5" x14ac:dyDescent="0.2">
      <c r="A27" s="138">
        <v>13</v>
      </c>
      <c r="B27" s="138" t="s">
        <v>306</v>
      </c>
      <c r="C27" s="188" t="s">
        <v>270</v>
      </c>
      <c r="D27" s="24" t="s">
        <v>85</v>
      </c>
      <c r="E27" s="63">
        <v>4</v>
      </c>
      <c r="F27" s="64"/>
      <c r="G27" s="61"/>
      <c r="H27" s="45"/>
      <c r="I27" s="61"/>
      <c r="J27" s="61"/>
      <c r="K27" s="46"/>
      <c r="L27" s="47"/>
      <c r="M27" s="45"/>
      <c r="N27" s="45"/>
      <c r="O27" s="45"/>
      <c r="P27" s="46"/>
    </row>
    <row r="28" spans="1:16" ht="45" x14ac:dyDescent="0.2">
      <c r="A28" s="138">
        <v>14</v>
      </c>
      <c r="B28" s="138" t="s">
        <v>306</v>
      </c>
      <c r="C28" s="188" t="s">
        <v>271</v>
      </c>
      <c r="D28" s="24" t="s">
        <v>81</v>
      </c>
      <c r="E28" s="63">
        <v>2</v>
      </c>
      <c r="F28" s="64"/>
      <c r="G28" s="61"/>
      <c r="H28" s="45"/>
      <c r="I28" s="61"/>
      <c r="J28" s="61"/>
      <c r="K28" s="46"/>
      <c r="L28" s="47"/>
      <c r="M28" s="45"/>
      <c r="N28" s="45"/>
      <c r="O28" s="45"/>
      <c r="P28" s="46"/>
    </row>
    <row r="29" spans="1:16" ht="22.5" x14ac:dyDescent="0.2">
      <c r="A29" s="138">
        <v>15</v>
      </c>
      <c r="B29" s="138" t="s">
        <v>306</v>
      </c>
      <c r="C29" s="188" t="s">
        <v>272</v>
      </c>
      <c r="D29" s="24" t="s">
        <v>183</v>
      </c>
      <c r="E29" s="63">
        <v>170</v>
      </c>
      <c r="F29" s="64"/>
      <c r="G29" s="61"/>
      <c r="H29" s="45"/>
      <c r="I29" s="61"/>
      <c r="J29" s="61"/>
      <c r="K29" s="46"/>
      <c r="L29" s="47"/>
      <c r="M29" s="45"/>
      <c r="N29" s="45"/>
      <c r="O29" s="45"/>
      <c r="P29" s="46"/>
    </row>
    <row r="30" spans="1:16" ht="22.5" x14ac:dyDescent="0.2">
      <c r="A30" s="138">
        <v>16</v>
      </c>
      <c r="B30" s="138" t="s">
        <v>306</v>
      </c>
      <c r="C30" s="188" t="s">
        <v>273</v>
      </c>
      <c r="D30" s="24" t="s">
        <v>81</v>
      </c>
      <c r="E30" s="63">
        <v>1</v>
      </c>
      <c r="F30" s="64"/>
      <c r="G30" s="61"/>
      <c r="H30" s="45"/>
      <c r="I30" s="61"/>
      <c r="J30" s="61"/>
      <c r="K30" s="46"/>
      <c r="L30" s="47"/>
      <c r="M30" s="45"/>
      <c r="N30" s="45"/>
      <c r="O30" s="45"/>
      <c r="P30" s="46"/>
    </row>
    <row r="31" spans="1:16" x14ac:dyDescent="0.2">
      <c r="A31" s="138">
        <v>17</v>
      </c>
      <c r="B31" s="138"/>
      <c r="C31" s="189" t="s">
        <v>274</v>
      </c>
      <c r="D31" s="24"/>
      <c r="E31" s="63"/>
      <c r="F31" s="64"/>
      <c r="G31" s="61"/>
      <c r="H31" s="45"/>
      <c r="I31" s="61"/>
      <c r="J31" s="61"/>
      <c r="K31" s="46"/>
      <c r="L31" s="47"/>
      <c r="M31" s="45"/>
      <c r="N31" s="45"/>
      <c r="O31" s="45"/>
      <c r="P31" s="46"/>
    </row>
    <row r="32" spans="1:16" ht="22.5" x14ac:dyDescent="0.2">
      <c r="A32" s="138">
        <v>18</v>
      </c>
      <c r="B32" s="138" t="s">
        <v>297</v>
      </c>
      <c r="C32" s="188" t="s">
        <v>275</v>
      </c>
      <c r="D32" s="24" t="s">
        <v>81</v>
      </c>
      <c r="E32" s="63">
        <v>2</v>
      </c>
      <c r="F32" s="64"/>
      <c r="G32" s="61"/>
      <c r="H32" s="45"/>
      <c r="I32" s="61"/>
      <c r="J32" s="61"/>
      <c r="K32" s="46"/>
      <c r="L32" s="47"/>
      <c r="M32" s="45"/>
      <c r="N32" s="45"/>
      <c r="O32" s="45"/>
      <c r="P32" s="46"/>
    </row>
    <row r="33" spans="1:16" ht="33.75" x14ac:dyDescent="0.2">
      <c r="A33" s="138">
        <v>19</v>
      </c>
      <c r="B33" s="138" t="s">
        <v>297</v>
      </c>
      <c r="C33" s="188" t="s">
        <v>276</v>
      </c>
      <c r="D33" s="24" t="s">
        <v>183</v>
      </c>
      <c r="E33" s="63">
        <v>34</v>
      </c>
      <c r="F33" s="64"/>
      <c r="G33" s="61"/>
      <c r="H33" s="45"/>
      <c r="I33" s="61"/>
      <c r="J33" s="61"/>
      <c r="K33" s="46"/>
      <c r="L33" s="47"/>
      <c r="M33" s="45"/>
      <c r="N33" s="45"/>
      <c r="O33" s="45"/>
      <c r="P33" s="46"/>
    </row>
    <row r="34" spans="1:16" ht="22.5" x14ac:dyDescent="0.2">
      <c r="A34" s="138">
        <v>20</v>
      </c>
      <c r="B34" s="138" t="s">
        <v>297</v>
      </c>
      <c r="C34" s="188" t="s">
        <v>277</v>
      </c>
      <c r="D34" s="24" t="s">
        <v>78</v>
      </c>
      <c r="E34" s="63">
        <v>57.1</v>
      </c>
      <c r="F34" s="64"/>
      <c r="G34" s="61"/>
      <c r="H34" s="45"/>
      <c r="I34" s="61"/>
      <c r="J34" s="61"/>
      <c r="K34" s="46"/>
      <c r="L34" s="47"/>
      <c r="M34" s="45"/>
      <c r="N34" s="45"/>
      <c r="O34" s="45"/>
      <c r="P34" s="46"/>
    </row>
    <row r="35" spans="1:16" x14ac:dyDescent="0.2">
      <c r="A35" s="138">
        <v>21</v>
      </c>
      <c r="B35" s="138"/>
      <c r="C35" s="189" t="s">
        <v>278</v>
      </c>
      <c r="D35" s="24"/>
      <c r="E35" s="63"/>
      <c r="F35" s="64"/>
      <c r="G35" s="61"/>
      <c r="H35" s="45"/>
      <c r="I35" s="61"/>
      <c r="J35" s="61"/>
      <c r="K35" s="46"/>
      <c r="L35" s="47"/>
      <c r="M35" s="45"/>
      <c r="N35" s="45"/>
      <c r="O35" s="45"/>
      <c r="P35" s="46"/>
    </row>
    <row r="36" spans="1:16" ht="33.75" x14ac:dyDescent="0.2">
      <c r="A36" s="138">
        <v>22</v>
      </c>
      <c r="B36" s="138" t="s">
        <v>296</v>
      </c>
      <c r="C36" s="188" t="s">
        <v>279</v>
      </c>
      <c r="D36" s="24" t="s">
        <v>183</v>
      </c>
      <c r="E36" s="63">
        <v>34</v>
      </c>
      <c r="F36" s="64"/>
      <c r="G36" s="61"/>
      <c r="H36" s="45"/>
      <c r="I36" s="61"/>
      <c r="J36" s="61"/>
      <c r="K36" s="46"/>
      <c r="L36" s="47"/>
      <c r="M36" s="45"/>
      <c r="N36" s="45"/>
      <c r="O36" s="45"/>
      <c r="P36" s="46"/>
    </row>
    <row r="37" spans="1:16" ht="33.75" x14ac:dyDescent="0.2">
      <c r="A37" s="138">
        <v>23</v>
      </c>
      <c r="B37" s="138" t="s">
        <v>296</v>
      </c>
      <c r="C37" s="188" t="s">
        <v>280</v>
      </c>
      <c r="D37" s="24" t="s">
        <v>86</v>
      </c>
      <c r="E37" s="63">
        <v>5</v>
      </c>
      <c r="F37" s="64"/>
      <c r="G37" s="61"/>
      <c r="H37" s="45"/>
      <c r="I37" s="61"/>
      <c r="J37" s="61"/>
      <c r="K37" s="46"/>
      <c r="L37" s="47"/>
      <c r="M37" s="45"/>
      <c r="N37" s="45"/>
      <c r="O37" s="45"/>
      <c r="P37" s="46"/>
    </row>
    <row r="38" spans="1:16" ht="33.75" x14ac:dyDescent="0.2">
      <c r="A38" s="138">
        <v>24</v>
      </c>
      <c r="B38" s="138" t="s">
        <v>296</v>
      </c>
      <c r="C38" s="188" t="s">
        <v>281</v>
      </c>
      <c r="D38" s="24" t="s">
        <v>183</v>
      </c>
      <c r="E38" s="63">
        <v>5</v>
      </c>
      <c r="F38" s="64"/>
      <c r="G38" s="61"/>
      <c r="H38" s="45"/>
      <c r="I38" s="61"/>
      <c r="J38" s="61"/>
      <c r="K38" s="46"/>
      <c r="L38" s="47"/>
      <c r="M38" s="45"/>
      <c r="N38" s="45"/>
      <c r="O38" s="45"/>
      <c r="P38" s="46"/>
    </row>
    <row r="39" spans="1:16" x14ac:dyDescent="0.2">
      <c r="A39" s="138">
        <v>25</v>
      </c>
      <c r="B39" s="138"/>
      <c r="C39" s="189" t="s">
        <v>282</v>
      </c>
      <c r="D39" s="24"/>
      <c r="E39" s="63"/>
      <c r="F39" s="64"/>
      <c r="G39" s="61"/>
      <c r="H39" s="45"/>
      <c r="I39" s="61"/>
      <c r="J39" s="61"/>
      <c r="K39" s="46"/>
      <c r="L39" s="47"/>
      <c r="M39" s="45"/>
      <c r="N39" s="45"/>
      <c r="O39" s="45"/>
      <c r="P39" s="46"/>
    </row>
    <row r="40" spans="1:16" ht="33.75" x14ac:dyDescent="0.2">
      <c r="A40" s="138">
        <v>26</v>
      </c>
      <c r="B40" s="138" t="s">
        <v>306</v>
      </c>
      <c r="C40" s="121" t="s">
        <v>283</v>
      </c>
      <c r="D40" s="190" t="s">
        <v>293</v>
      </c>
      <c r="E40" s="191">
        <v>24</v>
      </c>
      <c r="F40" s="64"/>
      <c r="G40" s="61"/>
      <c r="H40" s="45"/>
      <c r="I40" s="61"/>
      <c r="J40" s="61"/>
      <c r="K40" s="46"/>
      <c r="L40" s="47"/>
      <c r="M40" s="45"/>
      <c r="N40" s="45"/>
      <c r="O40" s="45"/>
      <c r="P40" s="46"/>
    </row>
    <row r="41" spans="1:16" ht="33.75" x14ac:dyDescent="0.2">
      <c r="A41" s="138">
        <v>27</v>
      </c>
      <c r="B41" s="138" t="s">
        <v>318</v>
      </c>
      <c r="C41" s="121" t="s">
        <v>317</v>
      </c>
      <c r="D41" s="190" t="s">
        <v>81</v>
      </c>
      <c r="E41" s="191">
        <v>1</v>
      </c>
      <c r="F41" s="64"/>
      <c r="G41" s="61"/>
      <c r="H41" s="45"/>
      <c r="I41" s="61"/>
      <c r="J41" s="61"/>
      <c r="K41" s="46"/>
      <c r="L41" s="47"/>
      <c r="M41" s="45"/>
      <c r="N41" s="45"/>
      <c r="O41" s="45"/>
      <c r="P41" s="46"/>
    </row>
    <row r="42" spans="1:16" ht="22.5" x14ac:dyDescent="0.2">
      <c r="A42" s="138">
        <v>28</v>
      </c>
      <c r="B42" s="138" t="s">
        <v>306</v>
      </c>
      <c r="C42" s="121" t="s">
        <v>284</v>
      </c>
      <c r="D42" s="190" t="s">
        <v>81</v>
      </c>
      <c r="E42" s="191">
        <v>1</v>
      </c>
      <c r="F42" s="64"/>
      <c r="G42" s="61"/>
      <c r="H42" s="45"/>
      <c r="I42" s="61"/>
      <c r="J42" s="61"/>
      <c r="K42" s="46"/>
      <c r="L42" s="47"/>
      <c r="M42" s="45"/>
      <c r="N42" s="45"/>
      <c r="O42" s="45"/>
      <c r="P42" s="46"/>
    </row>
    <row r="43" spans="1:16" ht="22.5" x14ac:dyDescent="0.2">
      <c r="A43" s="138">
        <v>29</v>
      </c>
      <c r="B43" s="138" t="s">
        <v>306</v>
      </c>
      <c r="C43" s="188" t="s">
        <v>285</v>
      </c>
      <c r="D43" s="24" t="s">
        <v>293</v>
      </c>
      <c r="E43" s="63">
        <v>7</v>
      </c>
      <c r="F43" s="64"/>
      <c r="G43" s="61"/>
      <c r="H43" s="45"/>
      <c r="I43" s="61"/>
      <c r="J43" s="61"/>
      <c r="K43" s="46"/>
      <c r="L43" s="47"/>
      <c r="M43" s="45"/>
      <c r="N43" s="45"/>
      <c r="O43" s="45"/>
      <c r="P43" s="46"/>
    </row>
    <row r="44" spans="1:16" ht="22.5" x14ac:dyDescent="0.2">
      <c r="A44" s="138">
        <v>30</v>
      </c>
      <c r="B44" s="138" t="s">
        <v>306</v>
      </c>
      <c r="C44" s="188" t="s">
        <v>286</v>
      </c>
      <c r="D44" s="24" t="s">
        <v>81</v>
      </c>
      <c r="E44" s="63">
        <v>1</v>
      </c>
      <c r="F44" s="64"/>
      <c r="G44" s="61"/>
      <c r="H44" s="45"/>
      <c r="I44" s="61"/>
      <c r="J44" s="61"/>
      <c r="K44" s="46"/>
      <c r="L44" s="47"/>
      <c r="M44" s="45"/>
      <c r="N44" s="45"/>
      <c r="O44" s="45"/>
      <c r="P44" s="46"/>
    </row>
    <row r="45" spans="1:16" ht="22.5" x14ac:dyDescent="0.2">
      <c r="A45" s="138">
        <v>31</v>
      </c>
      <c r="B45" s="138" t="s">
        <v>306</v>
      </c>
      <c r="C45" s="188" t="s">
        <v>287</v>
      </c>
      <c r="D45" s="24" t="s">
        <v>81</v>
      </c>
      <c r="E45" s="63">
        <v>1</v>
      </c>
      <c r="F45" s="64"/>
      <c r="G45" s="61"/>
      <c r="H45" s="45"/>
      <c r="I45" s="61"/>
      <c r="J45" s="61"/>
      <c r="K45" s="46"/>
      <c r="L45" s="47"/>
      <c r="M45" s="45"/>
      <c r="N45" s="45"/>
      <c r="O45" s="45"/>
      <c r="P45" s="46"/>
    </row>
    <row r="46" spans="1:16" x14ac:dyDescent="0.2">
      <c r="A46" s="138">
        <v>32</v>
      </c>
      <c r="B46" s="138"/>
      <c r="C46" s="189" t="s">
        <v>288</v>
      </c>
      <c r="D46" s="24"/>
      <c r="E46" s="63"/>
      <c r="F46" s="64"/>
      <c r="G46" s="61"/>
      <c r="H46" s="45"/>
      <c r="I46" s="61"/>
      <c r="J46" s="61"/>
      <c r="K46" s="46"/>
      <c r="L46" s="47"/>
      <c r="M46" s="45"/>
      <c r="N46" s="45"/>
      <c r="O46" s="45"/>
      <c r="P46" s="46"/>
    </row>
    <row r="47" spans="1:16" ht="33.75" x14ac:dyDescent="0.2">
      <c r="A47" s="138">
        <v>33</v>
      </c>
      <c r="B47" s="138" t="s">
        <v>306</v>
      </c>
      <c r="C47" s="188" t="s">
        <v>289</v>
      </c>
      <c r="D47" s="24" t="s">
        <v>294</v>
      </c>
      <c r="E47" s="63">
        <v>288.32</v>
      </c>
      <c r="F47" s="64"/>
      <c r="G47" s="61"/>
      <c r="H47" s="45"/>
      <c r="I47" s="61"/>
      <c r="J47" s="61"/>
      <c r="K47" s="46"/>
      <c r="L47" s="47"/>
      <c r="M47" s="45"/>
      <c r="N47" s="45"/>
      <c r="O47" s="45"/>
      <c r="P47" s="46"/>
    </row>
    <row r="48" spans="1:16" ht="22.5" x14ac:dyDescent="0.2">
      <c r="A48" s="138">
        <v>34</v>
      </c>
      <c r="B48" s="138" t="s">
        <v>306</v>
      </c>
      <c r="C48" s="188" t="s">
        <v>290</v>
      </c>
      <c r="D48" s="24" t="s">
        <v>86</v>
      </c>
      <c r="E48" s="63">
        <v>76.319999999999993</v>
      </c>
      <c r="F48" s="64"/>
      <c r="G48" s="61"/>
      <c r="H48" s="45"/>
      <c r="I48" s="61"/>
      <c r="J48" s="61"/>
      <c r="K48" s="46"/>
      <c r="L48" s="47"/>
      <c r="M48" s="45"/>
      <c r="N48" s="45"/>
      <c r="O48" s="45"/>
      <c r="P48" s="46"/>
    </row>
    <row r="49" spans="1:16" ht="45" x14ac:dyDescent="0.2">
      <c r="A49" s="138">
        <v>35</v>
      </c>
      <c r="B49" s="138" t="s">
        <v>306</v>
      </c>
      <c r="C49" s="188" t="s">
        <v>291</v>
      </c>
      <c r="D49" s="24" t="s">
        <v>86</v>
      </c>
      <c r="E49" s="63">
        <v>212</v>
      </c>
      <c r="F49" s="64"/>
      <c r="G49" s="61"/>
      <c r="H49" s="45"/>
      <c r="I49" s="61"/>
      <c r="J49" s="61"/>
      <c r="K49" s="46"/>
      <c r="L49" s="47"/>
      <c r="M49" s="45"/>
      <c r="N49" s="45"/>
      <c r="O49" s="45"/>
      <c r="P49" s="46"/>
    </row>
    <row r="50" spans="1:16" ht="23.25" thickBot="1" x14ac:dyDescent="0.25">
      <c r="A50" s="138">
        <v>36</v>
      </c>
      <c r="B50" s="138" t="s">
        <v>306</v>
      </c>
      <c r="C50" s="188" t="s">
        <v>292</v>
      </c>
      <c r="D50" s="24" t="s">
        <v>78</v>
      </c>
      <c r="E50" s="63">
        <v>112.5</v>
      </c>
      <c r="F50" s="64"/>
      <c r="G50" s="61"/>
      <c r="H50" s="45"/>
      <c r="I50" s="61"/>
      <c r="J50" s="61"/>
      <c r="K50" s="46"/>
      <c r="L50" s="47"/>
      <c r="M50" s="45"/>
      <c r="N50" s="45"/>
      <c r="O50" s="45"/>
      <c r="P50" s="46"/>
    </row>
    <row r="51" spans="1:16" ht="12" thickBot="1" x14ac:dyDescent="0.25">
      <c r="A51" s="266" t="s">
        <v>82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8"/>
      <c r="L51" s="65">
        <f>SUM(L14:L50)</f>
        <v>0</v>
      </c>
      <c r="M51" s="66">
        <f>SUM(M14:M50)</f>
        <v>0</v>
      </c>
      <c r="N51" s="66">
        <f>SUM(N14:N50)</f>
        <v>0</v>
      </c>
      <c r="O51" s="66">
        <f>SUM(O14:O50)</f>
        <v>0</v>
      </c>
      <c r="P51" s="67">
        <f>SUM(P14:P50)</f>
        <v>0</v>
      </c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">
      <c r="A54" s="1" t="s">
        <v>14</v>
      </c>
      <c r="B54" s="16"/>
      <c r="C54" s="265">
        <f>'Kops a'!C31:H31</f>
        <v>0</v>
      </c>
      <c r="D54" s="265"/>
      <c r="E54" s="265"/>
      <c r="F54" s="265"/>
      <c r="G54" s="265"/>
      <c r="H54" s="265"/>
      <c r="I54" s="16"/>
      <c r="J54" s="16"/>
      <c r="K54" s="16"/>
      <c r="L54" s="16"/>
      <c r="M54" s="16"/>
      <c r="N54" s="16"/>
      <c r="O54" s="16"/>
      <c r="P54" s="16"/>
    </row>
    <row r="55" spans="1:16" x14ac:dyDescent="0.2">
      <c r="A55" s="16"/>
      <c r="B55" s="16"/>
      <c r="C55" s="217" t="s">
        <v>15</v>
      </c>
      <c r="D55" s="217"/>
      <c r="E55" s="217"/>
      <c r="F55" s="217"/>
      <c r="G55" s="217"/>
      <c r="H55" s="217"/>
      <c r="I55" s="16"/>
      <c r="J55" s="16"/>
      <c r="K55" s="16"/>
      <c r="L55" s="16"/>
      <c r="M55" s="16"/>
      <c r="N55" s="16"/>
      <c r="O55" s="16"/>
      <c r="P55" s="16"/>
    </row>
    <row r="56" spans="1: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">
      <c r="A57" s="82" t="str">
        <f>'Kops a'!A34</f>
        <v>Tāme sastādīta 20__. gada __.____________</v>
      </c>
      <c r="B57" s="83"/>
      <c r="C57" s="83"/>
      <c r="D57" s="83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" t="s">
        <v>37</v>
      </c>
      <c r="B59" s="16"/>
      <c r="C59" s="265">
        <f>'Kops a'!C36:H36</f>
        <v>0</v>
      </c>
      <c r="D59" s="265"/>
      <c r="E59" s="265"/>
      <c r="F59" s="265"/>
      <c r="G59" s="265"/>
      <c r="H59" s="265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16"/>
      <c r="B60" s="16"/>
      <c r="C60" s="217" t="s">
        <v>15</v>
      </c>
      <c r="D60" s="217"/>
      <c r="E60" s="217"/>
      <c r="F60" s="217"/>
      <c r="G60" s="217"/>
      <c r="H60" s="217"/>
      <c r="I60" s="16"/>
      <c r="J60" s="16"/>
      <c r="K60" s="16"/>
      <c r="L60" s="16"/>
      <c r="M60" s="16"/>
      <c r="N60" s="16"/>
      <c r="O60" s="16"/>
      <c r="P60" s="16"/>
    </row>
    <row r="61" spans="1: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">
      <c r="A62" s="82" t="s">
        <v>54</v>
      </c>
      <c r="B62" s="83"/>
      <c r="C62" s="87">
        <f>'Kops a'!C39</f>
        <v>0</v>
      </c>
      <c r="D62" s="4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</sheetData>
  <mergeCells count="22">
    <mergeCell ref="E12:E13"/>
    <mergeCell ref="C2:I2"/>
    <mergeCell ref="C3:I3"/>
    <mergeCell ref="D5:L5"/>
    <mergeCell ref="D6:L6"/>
    <mergeCell ref="D7:L7"/>
    <mergeCell ref="N9:O9"/>
    <mergeCell ref="L12:P12"/>
    <mergeCell ref="C60:H60"/>
    <mergeCell ref="C4:I4"/>
    <mergeCell ref="F12:K12"/>
    <mergeCell ref="A9:F9"/>
    <mergeCell ref="J9:M9"/>
    <mergeCell ref="D8:L8"/>
    <mergeCell ref="A51:K51"/>
    <mergeCell ref="C54:H54"/>
    <mergeCell ref="C55:H55"/>
    <mergeCell ref="C59:H59"/>
    <mergeCell ref="A12:A13"/>
    <mergeCell ref="B12:B13"/>
    <mergeCell ref="C12:C13"/>
    <mergeCell ref="D12:D13"/>
  </mergeCells>
  <conditionalFormatting sqref="I15:J50 D15:G50 A15:B50">
    <cfRule type="cellIs" dxfId="19" priority="27" operator="equal">
      <formula>0</formula>
    </cfRule>
  </conditionalFormatting>
  <conditionalFormatting sqref="N9:O9">
    <cfRule type="cellIs" dxfId="18" priority="26" operator="equal">
      <formula>0</formula>
    </cfRule>
  </conditionalFormatting>
  <conditionalFormatting sqref="A9:F9">
    <cfRule type="containsText" dxfId="1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3" operator="equal">
      <formula>0</formula>
    </cfRule>
  </conditionalFormatting>
  <conditionalFormatting sqref="O10">
    <cfRule type="cellIs" dxfId="15" priority="22" operator="equal">
      <formula>"20__. gada __. _________"</formula>
    </cfRule>
  </conditionalFormatting>
  <conditionalFormatting sqref="A51:K51">
    <cfRule type="containsText" dxfId="14" priority="21" operator="containsText" text="Tiešās izmaksas kopā, t. sk. darba devēja sociālais nodoklis __.__% ">
      <formula>NOT(ISERROR(SEARCH("Tiešās izmaksas kopā, t. sk. darba devēja sociālais nodoklis __.__% ",A51)))</formula>
    </cfRule>
  </conditionalFormatting>
  <conditionalFormatting sqref="H14:H50 K14:P50 L51:P51">
    <cfRule type="cellIs" dxfId="13" priority="16" operator="equal">
      <formula>0</formula>
    </cfRule>
  </conditionalFormatting>
  <conditionalFormatting sqref="C4:I4">
    <cfRule type="cellIs" dxfId="12" priority="15" operator="equal">
      <formula>0</formula>
    </cfRule>
  </conditionalFormatting>
  <conditionalFormatting sqref="C15:C50">
    <cfRule type="cellIs" dxfId="11" priority="14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59:H59">
    <cfRule type="cellIs" dxfId="5" priority="4" operator="equal">
      <formula>0</formula>
    </cfRule>
  </conditionalFormatting>
  <conditionalFormatting sqref="C54:H54">
    <cfRule type="cellIs" dxfId="4" priority="3" operator="equal">
      <formula>0</formula>
    </cfRule>
  </conditionalFormatting>
  <conditionalFormatting sqref="C59:H59 C62 C54:H54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______________",A57)))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_________________________________",A62)))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Rez.Namsaimn.2</cp:lastModifiedBy>
  <cp:lastPrinted>2021-10-08T08:06:36Z</cp:lastPrinted>
  <dcterms:created xsi:type="dcterms:W3CDTF">2019-03-11T11:42:22Z</dcterms:created>
  <dcterms:modified xsi:type="dcterms:W3CDTF">2022-08-29T11:52:23Z</dcterms:modified>
</cp:coreProperties>
</file>