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Z:\ERAF projekti -ar 02.03.2018\Metālistu 7\Iepirkums\Iepirkuma Aleksejam dok.pakete\"/>
    </mc:Choice>
  </mc:AlternateContent>
  <xr:revisionPtr revIDLastSave="0" documentId="13_ncr:1_{92D40559-00CB-4D17-83F6-687DE1E9F88F}" xr6:coauthVersionLast="47" xr6:coauthVersionMax="47" xr10:uidLastSave="{00000000-0000-0000-0000-000000000000}"/>
  <bookViews>
    <workbookView xWindow="-120" yWindow="-120" windowWidth="29040" windowHeight="15840" tabRatio="846" activeTab="1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6" l="1"/>
  <c r="O47" i="6"/>
  <c r="K47" i="6"/>
  <c r="E48" i="6"/>
  <c r="P47" i="6" l="1"/>
  <c r="E17" i="5"/>
  <c r="E19" i="5" s="1"/>
  <c r="E15" i="5"/>
  <c r="E18" i="5" l="1"/>
  <c r="E21" i="5"/>
  <c r="E20" i="5"/>
  <c r="C33" i="5"/>
  <c r="C30" i="5"/>
  <c r="C25" i="5"/>
  <c r="C116" i="6"/>
  <c r="C113" i="6"/>
  <c r="C108" i="6"/>
  <c r="C82" i="7"/>
  <c r="C79" i="7"/>
  <c r="C74" i="7"/>
  <c r="C62" i="8"/>
  <c r="C59" i="8"/>
  <c r="C54" i="8"/>
  <c r="C61" i="9"/>
  <c r="C58" i="9"/>
  <c r="C53" i="9"/>
  <c r="C63" i="4"/>
  <c r="C60" i="4"/>
  <c r="C55" i="4"/>
  <c r="C36" i="3"/>
  <c r="C33" i="3"/>
  <c r="C28" i="3"/>
  <c r="A34" i="2"/>
  <c r="A28" i="5" s="1"/>
  <c r="P10" i="5" s="1"/>
  <c r="A31" i="3" l="1"/>
  <c r="P10" i="3" s="1"/>
  <c r="A57" i="8"/>
  <c r="P10" i="8" s="1"/>
  <c r="A111" i="6"/>
  <c r="P10" i="6" s="1"/>
  <c r="A58" i="4"/>
  <c r="P10" i="4" s="1"/>
  <c r="A56" i="9"/>
  <c r="P10" i="9" s="1"/>
  <c r="A77" i="7"/>
  <c r="P10" i="7" s="1"/>
  <c r="D9" i="2"/>
  <c r="D8" i="2"/>
  <c r="D7" i="2"/>
  <c r="D6" i="2"/>
  <c r="D7" i="9" l="1"/>
  <c r="D7" i="8"/>
  <c r="D7" i="7"/>
  <c r="D7" i="6"/>
  <c r="D7" i="5"/>
  <c r="D7" i="4"/>
  <c r="D8" i="9"/>
  <c r="D8" i="8"/>
  <c r="D8" i="7"/>
  <c r="D8" i="6"/>
  <c r="D8" i="5"/>
  <c r="D8" i="4"/>
  <c r="D5" i="9"/>
  <c r="D5" i="8"/>
  <c r="D5" i="7"/>
  <c r="D5" i="6"/>
  <c r="D5" i="5"/>
  <c r="D5" i="4"/>
  <c r="D6" i="9"/>
  <c r="D6" i="8"/>
  <c r="D6" i="7"/>
  <c r="D6" i="6"/>
  <c r="D6" i="5"/>
  <c r="D6" i="4"/>
  <c r="D6" i="3"/>
  <c r="D7" i="3"/>
  <c r="D5" i="3"/>
  <c r="D8" i="3"/>
  <c r="H15" i="6"/>
  <c r="H16" i="6"/>
  <c r="H17" i="6"/>
  <c r="H18" i="6"/>
  <c r="H20" i="6"/>
  <c r="H22" i="6"/>
  <c r="H23" i="6"/>
  <c r="H24" i="6"/>
  <c r="H25" i="6"/>
  <c r="H26" i="6"/>
  <c r="H28" i="6"/>
  <c r="H29" i="6"/>
  <c r="H30" i="6"/>
  <c r="H31" i="6"/>
  <c r="H34" i="6"/>
  <c r="H35" i="6"/>
  <c r="H36" i="6"/>
  <c r="H37" i="6"/>
  <c r="H38" i="6"/>
  <c r="H39" i="6"/>
  <c r="H40" i="6"/>
  <c r="H42" i="6"/>
  <c r="H43" i="6"/>
  <c r="H44" i="6"/>
  <c r="H45" i="6"/>
  <c r="H46" i="6"/>
  <c r="H49" i="6"/>
  <c r="H50" i="6"/>
  <c r="H51" i="6"/>
  <c r="H53" i="6"/>
  <c r="H55" i="6"/>
  <c r="H56" i="6"/>
  <c r="H57" i="6"/>
  <c r="H59" i="6"/>
  <c r="H60" i="6"/>
  <c r="H61" i="6"/>
  <c r="H62" i="6"/>
  <c r="H63" i="6"/>
  <c r="H64" i="6"/>
  <c r="H67" i="6"/>
  <c r="H68" i="6"/>
  <c r="H69" i="6"/>
  <c r="H70" i="6"/>
  <c r="H71" i="6"/>
  <c r="H73" i="6"/>
  <c r="H74" i="6"/>
  <c r="H75" i="6"/>
  <c r="H76" i="6"/>
  <c r="H77" i="6"/>
  <c r="H79" i="6"/>
  <c r="H80" i="6"/>
  <c r="H81" i="6"/>
  <c r="H82" i="6"/>
  <c r="H83" i="6"/>
  <c r="H84" i="6"/>
  <c r="H87" i="6"/>
  <c r="H89" i="6"/>
  <c r="H91" i="6"/>
  <c r="H92" i="6"/>
  <c r="H93" i="6"/>
  <c r="H94" i="6"/>
  <c r="H95" i="6"/>
  <c r="H97" i="6"/>
  <c r="H99" i="6"/>
  <c r="H100" i="6"/>
  <c r="H101" i="6"/>
  <c r="H102" i="6"/>
  <c r="H103" i="6"/>
  <c r="H104" i="6"/>
  <c r="H15" i="7"/>
  <c r="H16" i="7"/>
  <c r="H18" i="7"/>
  <c r="H20" i="7"/>
  <c r="H22" i="7"/>
  <c r="H24" i="7"/>
  <c r="H25" i="7"/>
  <c r="H26" i="7"/>
  <c r="H27" i="7"/>
  <c r="H28" i="7"/>
  <c r="H29" i="7"/>
  <c r="H30" i="7"/>
  <c r="H31" i="7"/>
  <c r="H32" i="7"/>
  <c r="H34" i="7"/>
  <c r="H36" i="7"/>
  <c r="H38" i="7"/>
  <c r="H40" i="7"/>
  <c r="H41" i="7"/>
  <c r="H42" i="7"/>
  <c r="H43" i="7"/>
  <c r="H45" i="7"/>
  <c r="H46" i="7"/>
  <c r="H47" i="7"/>
  <c r="H48" i="7"/>
  <c r="H49" i="7"/>
  <c r="H50" i="7"/>
  <c r="H52" i="7"/>
  <c r="H53" i="7"/>
  <c r="H54" i="7"/>
  <c r="H56" i="7"/>
  <c r="H57" i="7"/>
  <c r="H58" i="7"/>
  <c r="H59" i="7"/>
  <c r="H60" i="7"/>
  <c r="H62" i="7"/>
  <c r="H64" i="7"/>
  <c r="H65" i="7"/>
  <c r="H66" i="7"/>
  <c r="H67" i="7"/>
  <c r="H68" i="7"/>
  <c r="H70" i="7"/>
  <c r="H16" i="8"/>
  <c r="H18" i="8"/>
  <c r="H20" i="8"/>
  <c r="H22" i="8"/>
  <c r="H24" i="8"/>
  <c r="H26" i="8"/>
  <c r="H28" i="8"/>
  <c r="H30" i="8"/>
  <c r="H32" i="8"/>
  <c r="H34" i="8"/>
  <c r="H36" i="8"/>
  <c r="H38" i="8"/>
  <c r="H40" i="8"/>
  <c r="H42" i="8"/>
  <c r="H44" i="8"/>
  <c r="H48" i="8"/>
  <c r="H50" i="8"/>
  <c r="H16" i="9"/>
  <c r="H18" i="9"/>
  <c r="H20" i="9"/>
  <c r="H22" i="9"/>
  <c r="H24" i="9"/>
  <c r="H26" i="9"/>
  <c r="H28" i="9"/>
  <c r="H30" i="9"/>
  <c r="H34" i="9"/>
  <c r="H36" i="9"/>
  <c r="H38" i="9"/>
  <c r="H40" i="9"/>
  <c r="H42" i="9"/>
  <c r="H44" i="9"/>
  <c r="H46" i="9"/>
  <c r="H48" i="9"/>
  <c r="H14" i="6"/>
  <c r="H14" i="7"/>
  <c r="H14" i="9"/>
  <c r="L28" i="6"/>
  <c r="L32" i="6"/>
  <c r="L53" i="6"/>
  <c r="L57" i="6"/>
  <c r="L81" i="6"/>
  <c r="L85" i="6"/>
  <c r="L89" i="6"/>
  <c r="L93" i="6"/>
  <c r="H21" i="6"/>
  <c r="H33" i="6"/>
  <c r="H41" i="6"/>
  <c r="H54" i="6"/>
  <c r="H58" i="6"/>
  <c r="H66" i="6"/>
  <c r="H78" i="6"/>
  <c r="H86" i="6"/>
  <c r="H90" i="6"/>
  <c r="H98" i="6"/>
  <c r="H19" i="7"/>
  <c r="H23" i="7"/>
  <c r="H35" i="7"/>
  <c r="H39" i="7"/>
  <c r="H44" i="7"/>
  <c r="H51" i="7"/>
  <c r="H55" i="7"/>
  <c r="H63" i="7"/>
  <c r="H17" i="8"/>
  <c r="H21" i="8"/>
  <c r="H25" i="8"/>
  <c r="H29" i="8"/>
  <c r="H33" i="8"/>
  <c r="H37" i="8"/>
  <c r="H41" i="8"/>
  <c r="H45" i="8"/>
  <c r="H49" i="8"/>
  <c r="H15" i="9"/>
  <c r="H19" i="9"/>
  <c r="H23" i="9"/>
  <c r="H27" i="9"/>
  <c r="H31" i="9"/>
  <c r="H35" i="9"/>
  <c r="H39" i="9"/>
  <c r="H43" i="9"/>
  <c r="H47" i="9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46" i="4"/>
  <c r="N47" i="4"/>
  <c r="N49" i="4"/>
  <c r="N50" i="4"/>
  <c r="N51" i="4"/>
  <c r="N15" i="5"/>
  <c r="N16" i="5"/>
  <c r="N17" i="5"/>
  <c r="N19" i="5"/>
  <c r="N20" i="5"/>
  <c r="N21" i="5"/>
  <c r="N14" i="4"/>
  <c r="H96" i="6"/>
  <c r="H88" i="6"/>
  <c r="H85" i="6"/>
  <c r="H72" i="6"/>
  <c r="H65" i="6"/>
  <c r="H52" i="6"/>
  <c r="H48" i="6"/>
  <c r="H32" i="6"/>
  <c r="H27" i="6"/>
  <c r="H19" i="6"/>
  <c r="H69" i="7"/>
  <c r="H61" i="7"/>
  <c r="H37" i="7"/>
  <c r="H33" i="7"/>
  <c r="H21" i="7"/>
  <c r="H17" i="7"/>
  <c r="H47" i="8"/>
  <c r="H43" i="8"/>
  <c r="H39" i="8"/>
  <c r="H35" i="8"/>
  <c r="H31" i="8"/>
  <c r="H27" i="8"/>
  <c r="H23" i="8"/>
  <c r="H19" i="8"/>
  <c r="H15" i="8"/>
  <c r="H49" i="9"/>
  <c r="H45" i="9"/>
  <c r="H41" i="9"/>
  <c r="H37" i="9"/>
  <c r="H33" i="9"/>
  <c r="H29" i="9"/>
  <c r="H25" i="9"/>
  <c r="H21" i="9"/>
  <c r="H17" i="9"/>
  <c r="L21" i="5"/>
  <c r="H21" i="5"/>
  <c r="L20" i="5"/>
  <c r="H20" i="5"/>
  <c r="O20" i="5" s="1"/>
  <c r="L19" i="5"/>
  <c r="H19" i="5"/>
  <c r="N18" i="5"/>
  <c r="L18" i="5"/>
  <c r="H18" i="5"/>
  <c r="M18" i="5" s="1"/>
  <c r="L17" i="5"/>
  <c r="H17" i="5"/>
  <c r="L16" i="5"/>
  <c r="H16" i="5"/>
  <c r="O16" i="5" s="1"/>
  <c r="L15" i="5"/>
  <c r="H15" i="5"/>
  <c r="N14" i="5"/>
  <c r="L14" i="5"/>
  <c r="H14" i="5"/>
  <c r="M14" i="5" s="1"/>
  <c r="L51" i="4"/>
  <c r="H51" i="4"/>
  <c r="L50" i="4"/>
  <c r="H50" i="4"/>
  <c r="L49" i="4"/>
  <c r="H49" i="4"/>
  <c r="N48" i="4"/>
  <c r="L48" i="4"/>
  <c r="H48" i="4"/>
  <c r="L47" i="4"/>
  <c r="H47" i="4"/>
  <c r="L46" i="4"/>
  <c r="H46" i="4"/>
  <c r="L45" i="4"/>
  <c r="H45" i="4"/>
  <c r="N44" i="4"/>
  <c r="L44" i="4"/>
  <c r="H44" i="4"/>
  <c r="L43" i="4"/>
  <c r="H43" i="4"/>
  <c r="L42" i="4"/>
  <c r="H42" i="4"/>
  <c r="M42" i="4" s="1"/>
  <c r="L41" i="4"/>
  <c r="H41" i="4"/>
  <c r="N40" i="4"/>
  <c r="L40" i="4"/>
  <c r="H40" i="4"/>
  <c r="L39" i="4"/>
  <c r="H39" i="4"/>
  <c r="L38" i="4"/>
  <c r="H38" i="4"/>
  <c r="M38" i="4" s="1"/>
  <c r="L37" i="4"/>
  <c r="H37" i="4"/>
  <c r="N36" i="4"/>
  <c r="L36" i="4"/>
  <c r="H36" i="4"/>
  <c r="L35" i="4"/>
  <c r="H35" i="4"/>
  <c r="L34" i="4"/>
  <c r="H34" i="4"/>
  <c r="L33" i="4"/>
  <c r="H33" i="4"/>
  <c r="M33" i="4" s="1"/>
  <c r="N32" i="4"/>
  <c r="L32" i="4"/>
  <c r="H32" i="4"/>
  <c r="L31" i="4"/>
  <c r="H31" i="4"/>
  <c r="L30" i="4"/>
  <c r="H30" i="4"/>
  <c r="L29" i="4"/>
  <c r="H29" i="4"/>
  <c r="M29" i="4" s="1"/>
  <c r="N28" i="4"/>
  <c r="L28" i="4"/>
  <c r="H28" i="4"/>
  <c r="L27" i="4"/>
  <c r="H27" i="4"/>
  <c r="L26" i="4"/>
  <c r="H26" i="4"/>
  <c r="L25" i="4"/>
  <c r="H25" i="4"/>
  <c r="N24" i="4"/>
  <c r="L24" i="4"/>
  <c r="H24" i="4"/>
  <c r="L23" i="4"/>
  <c r="H23" i="4"/>
  <c r="L22" i="4"/>
  <c r="H22" i="4"/>
  <c r="M22" i="4" s="1"/>
  <c r="L21" i="4"/>
  <c r="H21" i="4"/>
  <c r="N20" i="4"/>
  <c r="L20" i="4"/>
  <c r="H20" i="4"/>
  <c r="L19" i="4"/>
  <c r="H19" i="4"/>
  <c r="L18" i="4"/>
  <c r="H18" i="4"/>
  <c r="M18" i="4" s="1"/>
  <c r="L17" i="4"/>
  <c r="H17" i="4"/>
  <c r="M17" i="4" s="1"/>
  <c r="N16" i="4"/>
  <c r="L16" i="4"/>
  <c r="H16" i="4"/>
  <c r="L15" i="4"/>
  <c r="H15" i="4"/>
  <c r="L14" i="4"/>
  <c r="H14" i="4"/>
  <c r="O14" i="4" s="1"/>
  <c r="L48" i="8" l="1"/>
  <c r="L44" i="8"/>
  <c r="L40" i="8"/>
  <c r="L36" i="8"/>
  <c r="L32" i="8"/>
  <c r="L28" i="8"/>
  <c r="O48" i="8"/>
  <c r="O32" i="6"/>
  <c r="O65" i="6"/>
  <c r="O36" i="8"/>
  <c r="O28" i="8"/>
  <c r="O101" i="6"/>
  <c r="O97" i="6"/>
  <c r="O93" i="6"/>
  <c r="O61" i="6"/>
  <c r="O57" i="6"/>
  <c r="O44" i="6"/>
  <c r="O40" i="6"/>
  <c r="O36" i="6"/>
  <c r="L22" i="9"/>
  <c r="L18" i="9"/>
  <c r="L24" i="8"/>
  <c r="L20" i="8"/>
  <c r="L16" i="8"/>
  <c r="L22" i="7"/>
  <c r="L18" i="7"/>
  <c r="L24" i="6"/>
  <c r="L20" i="6"/>
  <c r="L16" i="6"/>
  <c r="N48" i="7"/>
  <c r="N48" i="8"/>
  <c r="N44" i="8"/>
  <c r="N40" i="8"/>
  <c r="N36" i="8"/>
  <c r="N32" i="8"/>
  <c r="N28" i="8"/>
  <c r="N85" i="6"/>
  <c r="N81" i="6"/>
  <c r="N77" i="6"/>
  <c r="N73" i="6"/>
  <c r="N53" i="6"/>
  <c r="N49" i="6"/>
  <c r="N14" i="8"/>
  <c r="M18" i="9"/>
  <c r="O20" i="8"/>
  <c r="O22" i="9"/>
  <c r="O24" i="8"/>
  <c r="N22" i="9"/>
  <c r="N18" i="9"/>
  <c r="N24" i="8"/>
  <c r="N20" i="8"/>
  <c r="N16" i="8"/>
  <c r="N22" i="7"/>
  <c r="N18" i="7"/>
  <c r="N24" i="6"/>
  <c r="N20" i="6"/>
  <c r="N16" i="6"/>
  <c r="L32" i="9"/>
  <c r="H32" i="9"/>
  <c r="L46" i="8"/>
  <c r="H46" i="8"/>
  <c r="L44" i="9"/>
  <c r="L40" i="9"/>
  <c r="N28" i="9"/>
  <c r="N44" i="7"/>
  <c r="N93" i="6"/>
  <c r="N89" i="6"/>
  <c r="L77" i="6"/>
  <c r="L73" i="6"/>
  <c r="N57" i="6"/>
  <c r="L49" i="6"/>
  <c r="N32" i="6"/>
  <c r="N28" i="6"/>
  <c r="K24" i="7"/>
  <c r="N101" i="6"/>
  <c r="L101" i="6"/>
  <c r="N97" i="6"/>
  <c r="L97" i="6"/>
  <c r="N69" i="6"/>
  <c r="L69" i="6"/>
  <c r="N65" i="6"/>
  <c r="L65" i="6"/>
  <c r="N61" i="6"/>
  <c r="L61" i="6"/>
  <c r="N44" i="6"/>
  <c r="L44" i="6"/>
  <c r="N40" i="6"/>
  <c r="L40" i="6"/>
  <c r="N36" i="6"/>
  <c r="L36" i="6"/>
  <c r="O49" i="6"/>
  <c r="O53" i="6"/>
  <c r="L46" i="9"/>
  <c r="N46" i="9"/>
  <c r="N42" i="9"/>
  <c r="L42" i="9"/>
  <c r="L38" i="9"/>
  <c r="N38" i="9"/>
  <c r="N34" i="9"/>
  <c r="L34" i="9"/>
  <c r="N30" i="9"/>
  <c r="L30" i="9"/>
  <c r="L26" i="9"/>
  <c r="N26" i="9"/>
  <c r="M34" i="9"/>
  <c r="O46" i="9"/>
  <c r="M26" i="9"/>
  <c r="O42" i="9"/>
  <c r="K87" i="6"/>
  <c r="N24" i="9"/>
  <c r="L20" i="9"/>
  <c r="N16" i="9"/>
  <c r="L70" i="7"/>
  <c r="N70" i="7"/>
  <c r="L66" i="7"/>
  <c r="N66" i="7"/>
  <c r="N62" i="7"/>
  <c r="L62" i="7"/>
  <c r="N58" i="7"/>
  <c r="L58" i="7"/>
  <c r="L54" i="7"/>
  <c r="N54" i="7"/>
  <c r="M54" i="7"/>
  <c r="L50" i="7"/>
  <c r="N50" i="7"/>
  <c r="N46" i="7"/>
  <c r="L46" i="7"/>
  <c r="L42" i="7"/>
  <c r="N42" i="7"/>
  <c r="N38" i="7"/>
  <c r="L38" i="7"/>
  <c r="L34" i="7"/>
  <c r="N34" i="7"/>
  <c r="L30" i="7"/>
  <c r="N30" i="7"/>
  <c r="L26" i="7"/>
  <c r="N26" i="7"/>
  <c r="K36" i="7"/>
  <c r="K37" i="8"/>
  <c r="K20" i="7"/>
  <c r="K33" i="7"/>
  <c r="O50" i="7"/>
  <c r="O34" i="7"/>
  <c r="O42" i="7"/>
  <c r="O58" i="7"/>
  <c r="M18" i="7"/>
  <c r="O46" i="7"/>
  <c r="O62" i="7"/>
  <c r="K103" i="6"/>
  <c r="N29" i="9"/>
  <c r="N35" i="7"/>
  <c r="K44" i="7"/>
  <c r="K49" i="8"/>
  <c r="K48" i="7"/>
  <c r="K41" i="9"/>
  <c r="K45" i="8"/>
  <c r="K28" i="7"/>
  <c r="K32" i="7"/>
  <c r="K53" i="7"/>
  <c r="L49" i="9"/>
  <c r="M24" i="4"/>
  <c r="M44" i="4"/>
  <c r="O44" i="4"/>
  <c r="M15" i="4"/>
  <c r="O15" i="4"/>
  <c r="O25" i="4"/>
  <c r="M27" i="4"/>
  <c r="O27" i="4"/>
  <c r="M36" i="4"/>
  <c r="O36" i="4"/>
  <c r="O46" i="4"/>
  <c r="M19" i="4"/>
  <c r="O19" i="4"/>
  <c r="M20" i="4"/>
  <c r="P20" i="4" s="1"/>
  <c r="O20" i="4"/>
  <c r="O21" i="4"/>
  <c r="O22" i="4"/>
  <c r="P22" i="4" s="1"/>
  <c r="O30" i="4"/>
  <c r="M31" i="4"/>
  <c r="O31" i="4"/>
  <c r="M32" i="4"/>
  <c r="O32" i="4"/>
  <c r="O33" i="4"/>
  <c r="P33" i="4" s="1"/>
  <c r="O41" i="4"/>
  <c r="O42" i="4"/>
  <c r="M46" i="4"/>
  <c r="O49" i="4"/>
  <c r="O50" i="4"/>
  <c r="M51" i="4"/>
  <c r="O51" i="4"/>
  <c r="P51" i="4" s="1"/>
  <c r="M23" i="4"/>
  <c r="O23" i="4"/>
  <c r="M43" i="4"/>
  <c r="O43" i="4"/>
  <c r="M16" i="4"/>
  <c r="O16" i="4"/>
  <c r="O26" i="4"/>
  <c r="O37" i="4"/>
  <c r="O45" i="4"/>
  <c r="O15" i="5"/>
  <c r="M17" i="5"/>
  <c r="O17" i="5"/>
  <c r="O18" i="5"/>
  <c r="O34" i="4"/>
  <c r="O17" i="4"/>
  <c r="P17" i="4" s="1"/>
  <c r="M28" i="4"/>
  <c r="P28" i="4" s="1"/>
  <c r="O28" i="4"/>
  <c r="M35" i="4"/>
  <c r="O35" i="4"/>
  <c r="O38" i="4"/>
  <c r="P38" i="4" s="1"/>
  <c r="O18" i="4"/>
  <c r="O29" i="4"/>
  <c r="M34" i="4"/>
  <c r="M39" i="4"/>
  <c r="O39" i="4"/>
  <c r="M40" i="4"/>
  <c r="M47" i="4"/>
  <c r="O47" i="4"/>
  <c r="M48" i="4"/>
  <c r="O19" i="5"/>
  <c r="M21" i="5"/>
  <c r="O21" i="5"/>
  <c r="P21" i="5" s="1"/>
  <c r="K37" i="9"/>
  <c r="M46" i="9"/>
  <c r="O38" i="7"/>
  <c r="M38" i="7"/>
  <c r="K28" i="9"/>
  <c r="M38" i="9"/>
  <c r="O38" i="9"/>
  <c r="K56" i="7"/>
  <c r="K64" i="7"/>
  <c r="O70" i="7"/>
  <c r="O18" i="9"/>
  <c r="K35" i="9"/>
  <c r="K46" i="9"/>
  <c r="K49" i="9"/>
  <c r="K31" i="8"/>
  <c r="K16" i="7"/>
  <c r="O30" i="7"/>
  <c r="M30" i="7"/>
  <c r="K49" i="7"/>
  <c r="K67" i="7"/>
  <c r="K36" i="9"/>
  <c r="K44" i="9"/>
  <c r="K21" i="8"/>
  <c r="K60" i="7"/>
  <c r="K30" i="8"/>
  <c r="K34" i="8"/>
  <c r="K38" i="8"/>
  <c r="K46" i="8"/>
  <c r="K50" i="8"/>
  <c r="K40" i="7"/>
  <c r="O66" i="7"/>
  <c r="K42" i="6"/>
  <c r="K59" i="6"/>
  <c r="M69" i="6"/>
  <c r="M73" i="6"/>
  <c r="O81" i="6"/>
  <c r="O85" i="6"/>
  <c r="M93" i="6"/>
  <c r="P93" i="6" s="1"/>
  <c r="K99" i="6"/>
  <c r="K21" i="9"/>
  <c r="M16" i="6"/>
  <c r="K16" i="6"/>
  <c r="K18" i="6"/>
  <c r="O33" i="6"/>
  <c r="O50" i="6"/>
  <c r="K55" i="6"/>
  <c r="M77" i="6"/>
  <c r="O77" i="6"/>
  <c r="O82" i="6"/>
  <c r="O89" i="6"/>
  <c r="O26" i="9"/>
  <c r="M30" i="9"/>
  <c r="O34" i="9"/>
  <c r="M32" i="8"/>
  <c r="M40" i="8"/>
  <c r="M44" i="8"/>
  <c r="O44" i="8"/>
  <c r="O54" i="7"/>
  <c r="M66" i="7"/>
  <c r="K51" i="6"/>
  <c r="K71" i="6"/>
  <c r="K74" i="6"/>
  <c r="M81" i="6"/>
  <c r="K83" i="6"/>
  <c r="M85" i="6"/>
  <c r="K93" i="6"/>
  <c r="K96" i="6"/>
  <c r="K100" i="6"/>
  <c r="K17" i="7"/>
  <c r="M16" i="8"/>
  <c r="K52" i="7"/>
  <c r="K30" i="6"/>
  <c r="K46" i="6"/>
  <c r="K58" i="6"/>
  <c r="K75" i="6"/>
  <c r="M89" i="6"/>
  <c r="K91" i="6"/>
  <c r="L47" i="9"/>
  <c r="O47" i="9"/>
  <c r="N47" i="9"/>
  <c r="N43" i="9"/>
  <c r="L43" i="9"/>
  <c r="L39" i="9"/>
  <c r="N39" i="9"/>
  <c r="M35" i="9"/>
  <c r="L35" i="9"/>
  <c r="N35" i="9"/>
  <c r="L31" i="9"/>
  <c r="N31" i="9"/>
  <c r="N27" i="9"/>
  <c r="L27" i="9"/>
  <c r="L23" i="9"/>
  <c r="N23" i="9"/>
  <c r="N19" i="9"/>
  <c r="M19" i="9"/>
  <c r="L19" i="9"/>
  <c r="L15" i="9"/>
  <c r="N15" i="9"/>
  <c r="N49" i="8"/>
  <c r="L49" i="8"/>
  <c r="O49" i="8"/>
  <c r="L45" i="8"/>
  <c r="O45" i="8"/>
  <c r="N45" i="8"/>
  <c r="O41" i="8"/>
  <c r="N41" i="8"/>
  <c r="L41" i="8"/>
  <c r="O37" i="8"/>
  <c r="N37" i="8"/>
  <c r="L37" i="8"/>
  <c r="N33" i="8"/>
  <c r="L33" i="8"/>
  <c r="O33" i="8"/>
  <c r="L29" i="8"/>
  <c r="O29" i="8"/>
  <c r="N29" i="8"/>
  <c r="N25" i="8"/>
  <c r="L25" i="8"/>
  <c r="N21" i="8"/>
  <c r="L21" i="8"/>
  <c r="N17" i="8"/>
  <c r="L17" i="8"/>
  <c r="N67" i="7"/>
  <c r="L67" i="7"/>
  <c r="L63" i="7"/>
  <c r="O63" i="7"/>
  <c r="N63" i="7"/>
  <c r="O59" i="7"/>
  <c r="N59" i="7"/>
  <c r="L59" i="7"/>
  <c r="N55" i="7"/>
  <c r="L55" i="7"/>
  <c r="O51" i="7"/>
  <c r="N51" i="7"/>
  <c r="L51" i="7"/>
  <c r="O47" i="7"/>
  <c r="N47" i="7"/>
  <c r="L47" i="7"/>
  <c r="N43" i="7"/>
  <c r="L43" i="7"/>
  <c r="O43" i="7"/>
  <c r="L39" i="7"/>
  <c r="O39" i="7"/>
  <c r="N39" i="7"/>
  <c r="L35" i="7"/>
  <c r="O35" i="7"/>
  <c r="L31" i="7"/>
  <c r="N31" i="7"/>
  <c r="L27" i="7"/>
  <c r="N27" i="7"/>
  <c r="O27" i="7"/>
  <c r="O23" i="7"/>
  <c r="N23" i="7"/>
  <c r="L23" i="7"/>
  <c r="O19" i="7"/>
  <c r="N19" i="7"/>
  <c r="L19" i="7"/>
  <c r="O15" i="7"/>
  <c r="N15" i="7"/>
  <c r="L15" i="7"/>
  <c r="L102" i="6"/>
  <c r="O102" i="6"/>
  <c r="N102" i="6"/>
  <c r="N98" i="6"/>
  <c r="L98" i="6"/>
  <c r="O94" i="6"/>
  <c r="N94" i="6"/>
  <c r="L94" i="6"/>
  <c r="N90" i="6"/>
  <c r="L90" i="6"/>
  <c r="O86" i="6"/>
  <c r="N86" i="6"/>
  <c r="L86" i="6"/>
  <c r="N82" i="6"/>
  <c r="L82" i="6"/>
  <c r="M78" i="6"/>
  <c r="N78" i="6"/>
  <c r="L78" i="6"/>
  <c r="L74" i="6"/>
  <c r="O74" i="6"/>
  <c r="N74" i="6"/>
  <c r="L70" i="6"/>
  <c r="O70" i="6"/>
  <c r="N70" i="6"/>
  <c r="O66" i="6"/>
  <c r="N66" i="6"/>
  <c r="L66" i="6"/>
  <c r="N62" i="6"/>
  <c r="M62" i="6"/>
  <c r="L62" i="6"/>
  <c r="M58" i="6"/>
  <c r="L58" i="6"/>
  <c r="N58" i="6"/>
  <c r="L54" i="6"/>
  <c r="N54" i="6"/>
  <c r="M54" i="6"/>
  <c r="N50" i="6"/>
  <c r="M50" i="6"/>
  <c r="L50" i="6"/>
  <c r="N45" i="6"/>
  <c r="M45" i="6"/>
  <c r="L45" i="6"/>
  <c r="M41" i="6"/>
  <c r="L41" i="6"/>
  <c r="N41" i="6"/>
  <c r="L37" i="6"/>
  <c r="N37" i="6"/>
  <c r="M37" i="6"/>
  <c r="N33" i="6"/>
  <c r="M33" i="6"/>
  <c r="L33" i="6"/>
  <c r="N29" i="6"/>
  <c r="M29" i="6"/>
  <c r="L29" i="6"/>
  <c r="N25" i="6"/>
  <c r="M25" i="6"/>
  <c r="L25" i="6"/>
  <c r="L21" i="6"/>
  <c r="N21" i="6"/>
  <c r="M21" i="6"/>
  <c r="L17" i="6"/>
  <c r="N17" i="6"/>
  <c r="M49" i="8"/>
  <c r="M17" i="8"/>
  <c r="M25" i="8"/>
  <c r="M19" i="7"/>
  <c r="M45" i="8"/>
  <c r="M21" i="8"/>
  <c r="M37" i="8"/>
  <c r="M47" i="7"/>
  <c r="M23" i="7"/>
  <c r="M31" i="7"/>
  <c r="M43" i="7"/>
  <c r="M35" i="7"/>
  <c r="M39" i="7"/>
  <c r="M63" i="7"/>
  <c r="P63" i="7" s="1"/>
  <c r="M67" i="7"/>
  <c r="M55" i="7"/>
  <c r="M74" i="6"/>
  <c r="M66" i="6"/>
  <c r="O32" i="7"/>
  <c r="L14" i="8"/>
  <c r="H14" i="8"/>
  <c r="M14" i="8" s="1"/>
  <c r="K22" i="6"/>
  <c r="K26" i="6"/>
  <c r="K14" i="4"/>
  <c r="K14" i="9"/>
  <c r="O26" i="7"/>
  <c r="O22" i="7"/>
  <c r="O18" i="7"/>
  <c r="O25" i="6"/>
  <c r="O21" i="6"/>
  <c r="O17" i="6"/>
  <c r="O14" i="9"/>
  <c r="O14" i="5"/>
  <c r="P14" i="5" s="1"/>
  <c r="K20" i="9"/>
  <c r="K15" i="8"/>
  <c r="K19" i="8"/>
  <c r="K21" i="6"/>
  <c r="K18" i="7"/>
  <c r="O27" i="9"/>
  <c r="O23" i="9"/>
  <c r="O19" i="9"/>
  <c r="O15" i="9"/>
  <c r="O28" i="6"/>
  <c r="O24" i="6"/>
  <c r="O20" i="6"/>
  <c r="K25" i="6"/>
  <c r="K23" i="8"/>
  <c r="K15" i="9"/>
  <c r="K18" i="8"/>
  <c r="K19" i="9"/>
  <c r="K23" i="9"/>
  <c r="M48" i="9"/>
  <c r="K27" i="9"/>
  <c r="K26" i="8"/>
  <c r="K22" i="8"/>
  <c r="L14" i="7"/>
  <c r="N14" i="7"/>
  <c r="O14" i="6"/>
  <c r="N14" i="6"/>
  <c r="L14" i="6"/>
  <c r="N49" i="9"/>
  <c r="O49" i="9"/>
  <c r="N45" i="9"/>
  <c r="O45" i="9"/>
  <c r="L45" i="9"/>
  <c r="L41" i="9"/>
  <c r="O41" i="9"/>
  <c r="N41" i="9"/>
  <c r="L37" i="9"/>
  <c r="O37" i="9"/>
  <c r="N37" i="9"/>
  <c r="L33" i="9"/>
  <c r="O33" i="9"/>
  <c r="N33" i="9"/>
  <c r="L29" i="9"/>
  <c r="L25" i="9"/>
  <c r="N25" i="9"/>
  <c r="O25" i="9"/>
  <c r="O21" i="9"/>
  <c r="N21" i="9"/>
  <c r="L21" i="9"/>
  <c r="O17" i="9"/>
  <c r="N17" i="9"/>
  <c r="L17" i="9"/>
  <c r="N47" i="8"/>
  <c r="L47" i="8"/>
  <c r="L43" i="8"/>
  <c r="O43" i="8"/>
  <c r="N43" i="8"/>
  <c r="N39" i="8"/>
  <c r="M39" i="8"/>
  <c r="L39" i="8"/>
  <c r="N35" i="8"/>
  <c r="M35" i="8"/>
  <c r="L35" i="8"/>
  <c r="L31" i="8"/>
  <c r="N31" i="8"/>
  <c r="N27" i="8"/>
  <c r="L27" i="8"/>
  <c r="O27" i="8"/>
  <c r="O23" i="8"/>
  <c r="N23" i="8"/>
  <c r="L23" i="8"/>
  <c r="N19" i="8"/>
  <c r="M19" i="8"/>
  <c r="L19" i="8"/>
  <c r="O19" i="8"/>
  <c r="N15" i="8"/>
  <c r="L15" i="8"/>
  <c r="O15" i="8"/>
  <c r="N69" i="7"/>
  <c r="M69" i="7"/>
  <c r="L69" i="7"/>
  <c r="N65" i="7"/>
  <c r="M65" i="7"/>
  <c r="L65" i="7"/>
  <c r="N61" i="7"/>
  <c r="M61" i="7"/>
  <c r="L61" i="7"/>
  <c r="M57" i="7"/>
  <c r="L57" i="7"/>
  <c r="N57" i="7"/>
  <c r="N53" i="7"/>
  <c r="L53" i="7"/>
  <c r="O53" i="7"/>
  <c r="L49" i="7"/>
  <c r="O49" i="7"/>
  <c r="N49" i="7"/>
  <c r="M49" i="7"/>
  <c r="L45" i="7"/>
  <c r="N45" i="7"/>
  <c r="M45" i="7"/>
  <c r="O41" i="7"/>
  <c r="N41" i="7"/>
  <c r="L41" i="7"/>
  <c r="O37" i="7"/>
  <c r="N37" i="7"/>
  <c r="L37" i="7"/>
  <c r="M33" i="7"/>
  <c r="L33" i="7"/>
  <c r="O33" i="7"/>
  <c r="N33" i="7"/>
  <c r="O29" i="7"/>
  <c r="N29" i="7"/>
  <c r="L29" i="7"/>
  <c r="L25" i="7"/>
  <c r="O25" i="7"/>
  <c r="N25" i="7"/>
  <c r="O21" i="7"/>
  <c r="N21" i="7"/>
  <c r="L21" i="7"/>
  <c r="N17" i="7"/>
  <c r="L17" i="7"/>
  <c r="O17" i="7"/>
  <c r="O104" i="6"/>
  <c r="N104" i="6"/>
  <c r="L104" i="6"/>
  <c r="N100" i="6"/>
  <c r="L100" i="6"/>
  <c r="O100" i="6"/>
  <c r="O96" i="6"/>
  <c r="N96" i="6"/>
  <c r="L96" i="6"/>
  <c r="O92" i="6"/>
  <c r="N92" i="6"/>
  <c r="L92" i="6"/>
  <c r="N88" i="6"/>
  <c r="L88" i="6"/>
  <c r="O88" i="6"/>
  <c r="L84" i="6"/>
  <c r="O84" i="6"/>
  <c r="N84" i="6"/>
  <c r="O80" i="6"/>
  <c r="N80" i="6"/>
  <c r="L80" i="6"/>
  <c r="L76" i="6"/>
  <c r="O76" i="6"/>
  <c r="N76" i="6"/>
  <c r="O72" i="6"/>
  <c r="N72" i="6"/>
  <c r="L72" i="6"/>
  <c r="N68" i="6"/>
  <c r="L68" i="6"/>
  <c r="O68" i="6"/>
  <c r="O64" i="6"/>
  <c r="N64" i="6"/>
  <c r="L64" i="6"/>
  <c r="L60" i="6"/>
  <c r="O60" i="6"/>
  <c r="N60" i="6"/>
  <c r="O56" i="6"/>
  <c r="N56" i="6"/>
  <c r="L56" i="6"/>
  <c r="L52" i="6"/>
  <c r="O52" i="6"/>
  <c r="N52" i="6"/>
  <c r="O48" i="6"/>
  <c r="N48" i="6"/>
  <c r="L48" i="6"/>
  <c r="L43" i="6"/>
  <c r="O43" i="6"/>
  <c r="N43" i="6"/>
  <c r="O39" i="6"/>
  <c r="N39" i="6"/>
  <c r="L39" i="6"/>
  <c r="L35" i="6"/>
  <c r="O35" i="6"/>
  <c r="N35" i="6"/>
  <c r="O31" i="6"/>
  <c r="N31" i="6"/>
  <c r="L31" i="6"/>
  <c r="L27" i="6"/>
  <c r="O27" i="6"/>
  <c r="N27" i="6"/>
  <c r="O23" i="6"/>
  <c r="N23" i="6"/>
  <c r="L23" i="6"/>
  <c r="L19" i="6"/>
  <c r="O19" i="6"/>
  <c r="N19" i="6"/>
  <c r="O15" i="6"/>
  <c r="N15" i="6"/>
  <c r="L15" i="6"/>
  <c r="M29" i="9"/>
  <c r="M45" i="9"/>
  <c r="M41" i="9"/>
  <c r="M37" i="9"/>
  <c r="M49" i="9"/>
  <c r="M21" i="9"/>
  <c r="M100" i="6"/>
  <c r="M17" i="7"/>
  <c r="M53" i="7"/>
  <c r="M96" i="6"/>
  <c r="M92" i="6"/>
  <c r="K16" i="4"/>
  <c r="M25" i="4"/>
  <c r="M30" i="4"/>
  <c r="P30" i="4" s="1"/>
  <c r="K32" i="4"/>
  <c r="M49" i="4"/>
  <c r="P49" i="4" s="1"/>
  <c r="M21" i="4"/>
  <c r="P21" i="4" s="1"/>
  <c r="M26" i="4"/>
  <c r="P26" i="4" s="1"/>
  <c r="M37" i="4"/>
  <c r="M41" i="4"/>
  <c r="P41" i="4" s="1"/>
  <c r="M45" i="4"/>
  <c r="M50" i="4"/>
  <c r="P50" i="4" s="1"/>
  <c r="M16" i="5"/>
  <c r="P16" i="5" s="1"/>
  <c r="K16" i="5"/>
  <c r="K20" i="4"/>
  <c r="K36" i="4"/>
  <c r="M20" i="5"/>
  <c r="P20" i="5" s="1"/>
  <c r="K20" i="5"/>
  <c r="K17" i="5"/>
  <c r="K21" i="5"/>
  <c r="M41" i="8"/>
  <c r="K41" i="8"/>
  <c r="K21" i="7"/>
  <c r="M21" i="7"/>
  <c r="K29" i="7"/>
  <c r="M29" i="7"/>
  <c r="K37" i="7"/>
  <c r="M37" i="7"/>
  <c r="M17" i="6"/>
  <c r="K17" i="6"/>
  <c r="K94" i="6"/>
  <c r="M94" i="6"/>
  <c r="M101" i="6"/>
  <c r="K101" i="6"/>
  <c r="M25" i="9"/>
  <c r="K25" i="9"/>
  <c r="M33" i="9"/>
  <c r="K33" i="9"/>
  <c r="M42" i="9"/>
  <c r="K42" i="9"/>
  <c r="M17" i="9"/>
  <c r="K17" i="9"/>
  <c r="K47" i="9"/>
  <c r="M47" i="9"/>
  <c r="M24" i="8"/>
  <c r="K24" i="8"/>
  <c r="M33" i="8"/>
  <c r="K33" i="8"/>
  <c r="M22" i="9"/>
  <c r="P22" i="9" s="1"/>
  <c r="K22" i="9"/>
  <c r="K42" i="8"/>
  <c r="M42" i="8"/>
  <c r="K45" i="9"/>
  <c r="K27" i="8"/>
  <c r="M27" i="8"/>
  <c r="M29" i="8"/>
  <c r="K29" i="8"/>
  <c r="M25" i="7"/>
  <c r="K25" i="7"/>
  <c r="K34" i="7"/>
  <c r="M34" i="7"/>
  <c r="P34" i="7" s="1"/>
  <c r="M15" i="9"/>
  <c r="M31" i="9"/>
  <c r="M47" i="8"/>
  <c r="K41" i="7"/>
  <c r="M41" i="7"/>
  <c r="K50" i="7"/>
  <c r="M50" i="7"/>
  <c r="M70" i="7"/>
  <c r="K23" i="7"/>
  <c r="K35" i="7"/>
  <c r="K43" i="7"/>
  <c r="M20" i="6"/>
  <c r="K20" i="6"/>
  <c r="M28" i="6"/>
  <c r="K28" i="6"/>
  <c r="M36" i="6"/>
  <c r="K36" i="6"/>
  <c r="M44" i="6"/>
  <c r="P44" i="6" s="1"/>
  <c r="K44" i="6"/>
  <c r="M53" i="6"/>
  <c r="K53" i="6"/>
  <c r="M61" i="6"/>
  <c r="P61" i="6" s="1"/>
  <c r="K61" i="6"/>
  <c r="M70" i="6"/>
  <c r="K70" i="6"/>
  <c r="M84" i="6"/>
  <c r="K84" i="6"/>
  <c r="M97" i="6"/>
  <c r="K97" i="6"/>
  <c r="M24" i="6"/>
  <c r="K24" i="6"/>
  <c r="M32" i="6"/>
  <c r="K32" i="6"/>
  <c r="M40" i="6"/>
  <c r="P40" i="6" s="1"/>
  <c r="K40" i="6"/>
  <c r="M49" i="6"/>
  <c r="K49" i="6"/>
  <c r="M57" i="6"/>
  <c r="K57" i="6"/>
  <c r="M65" i="6"/>
  <c r="K65" i="6"/>
  <c r="M80" i="6"/>
  <c r="K80" i="6"/>
  <c r="M90" i="6"/>
  <c r="K66" i="6"/>
  <c r="K77" i="6"/>
  <c r="M14" i="4"/>
  <c r="P14" i="4" s="1"/>
  <c r="N22" i="5"/>
  <c r="G17" i="2" s="1"/>
  <c r="P18" i="4"/>
  <c r="P29" i="4"/>
  <c r="P34" i="4"/>
  <c r="N14" i="9"/>
  <c r="L14" i="9"/>
  <c r="M14" i="9"/>
  <c r="O48" i="9"/>
  <c r="N48" i="9"/>
  <c r="L48" i="9"/>
  <c r="O44" i="9"/>
  <c r="N44" i="9"/>
  <c r="O40" i="9"/>
  <c r="N40" i="9"/>
  <c r="O36" i="9"/>
  <c r="N36" i="9"/>
  <c r="L36" i="9"/>
  <c r="O32" i="9"/>
  <c r="N32" i="9"/>
  <c r="L28" i="9"/>
  <c r="O28" i="9"/>
  <c r="L24" i="9"/>
  <c r="O24" i="9"/>
  <c r="O20" i="9"/>
  <c r="N20" i="9"/>
  <c r="L16" i="9"/>
  <c r="O16" i="9"/>
  <c r="L50" i="8"/>
  <c r="O50" i="8"/>
  <c r="N50" i="8"/>
  <c r="M50" i="8"/>
  <c r="O46" i="8"/>
  <c r="N46" i="8"/>
  <c r="M46" i="8"/>
  <c r="O42" i="8"/>
  <c r="N42" i="8"/>
  <c r="L42" i="8"/>
  <c r="O38" i="8"/>
  <c r="N38" i="8"/>
  <c r="M38" i="8"/>
  <c r="L38" i="8"/>
  <c r="O34" i="8"/>
  <c r="N34" i="8"/>
  <c r="M34" i="8"/>
  <c r="L34" i="8"/>
  <c r="N30" i="8"/>
  <c r="M30" i="8"/>
  <c r="L30" i="8"/>
  <c r="O30" i="8"/>
  <c r="M26" i="8"/>
  <c r="L26" i="8"/>
  <c r="O26" i="8"/>
  <c r="N26" i="8"/>
  <c r="L22" i="8"/>
  <c r="O22" i="8"/>
  <c r="N22" i="8"/>
  <c r="M22" i="8"/>
  <c r="O18" i="8"/>
  <c r="N18" i="8"/>
  <c r="M18" i="8"/>
  <c r="L18" i="8"/>
  <c r="L68" i="7"/>
  <c r="N68" i="7"/>
  <c r="L64" i="7"/>
  <c r="O64" i="7"/>
  <c r="N64" i="7"/>
  <c r="L60" i="7"/>
  <c r="O60" i="7"/>
  <c r="N60" i="7"/>
  <c r="O56" i="7"/>
  <c r="N56" i="7"/>
  <c r="L56" i="7"/>
  <c r="O52" i="7"/>
  <c r="N52" i="7"/>
  <c r="L52" i="7"/>
  <c r="L48" i="7"/>
  <c r="O48" i="7"/>
  <c r="O44" i="7"/>
  <c r="L44" i="7"/>
  <c r="N40" i="7"/>
  <c r="O40" i="7"/>
  <c r="L40" i="7"/>
  <c r="L36" i="7"/>
  <c r="N36" i="7"/>
  <c r="O36" i="7"/>
  <c r="N32" i="7"/>
  <c r="L32" i="7"/>
  <c r="N28" i="7"/>
  <c r="O28" i="7"/>
  <c r="L28" i="7"/>
  <c r="L24" i="7"/>
  <c r="O24" i="7"/>
  <c r="N24" i="7"/>
  <c r="L20" i="7"/>
  <c r="O20" i="7"/>
  <c r="N20" i="7"/>
  <c r="L16" i="7"/>
  <c r="N16" i="7"/>
  <c r="O16" i="7"/>
  <c r="N103" i="6"/>
  <c r="M103" i="6"/>
  <c r="L103" i="6"/>
  <c r="O103" i="6"/>
  <c r="O99" i="6"/>
  <c r="N99" i="6"/>
  <c r="M99" i="6"/>
  <c r="L99" i="6"/>
  <c r="O95" i="6"/>
  <c r="N95" i="6"/>
  <c r="L95" i="6"/>
  <c r="O91" i="6"/>
  <c r="N91" i="6"/>
  <c r="L91" i="6"/>
  <c r="O87" i="6"/>
  <c r="N87" i="6"/>
  <c r="M87" i="6"/>
  <c r="L87" i="6"/>
  <c r="L83" i="6"/>
  <c r="O83" i="6"/>
  <c r="N83" i="6"/>
  <c r="M83" i="6"/>
  <c r="O79" i="6"/>
  <c r="N79" i="6"/>
  <c r="L79" i="6"/>
  <c r="N75" i="6"/>
  <c r="M75" i="6"/>
  <c r="L75" i="6"/>
  <c r="O75" i="6"/>
  <c r="M71" i="6"/>
  <c r="L71" i="6"/>
  <c r="O71" i="6"/>
  <c r="N71" i="6"/>
  <c r="L67" i="6"/>
  <c r="N67" i="6"/>
  <c r="M67" i="6"/>
  <c r="N63" i="6"/>
  <c r="M63" i="6"/>
  <c r="L63" i="6"/>
  <c r="O59" i="6"/>
  <c r="N59" i="6"/>
  <c r="M59" i="6"/>
  <c r="L59" i="6"/>
  <c r="O55" i="6"/>
  <c r="N55" i="6"/>
  <c r="M55" i="6"/>
  <c r="L55" i="6"/>
  <c r="O51" i="6"/>
  <c r="N51" i="6"/>
  <c r="M51" i="6"/>
  <c r="L51" i="6"/>
  <c r="L46" i="6"/>
  <c r="O46" i="6"/>
  <c r="N46" i="6"/>
  <c r="M46" i="6"/>
  <c r="L42" i="6"/>
  <c r="O42" i="6"/>
  <c r="N42" i="6"/>
  <c r="M42" i="6"/>
  <c r="L38" i="6"/>
  <c r="N38" i="6"/>
  <c r="M38" i="6"/>
  <c r="L34" i="6"/>
  <c r="N34" i="6"/>
  <c r="M34" i="6"/>
  <c r="M30" i="6"/>
  <c r="L30" i="6"/>
  <c r="O30" i="6"/>
  <c r="N30" i="6"/>
  <c r="M26" i="6"/>
  <c r="L26" i="6"/>
  <c r="O26" i="6"/>
  <c r="N26" i="6"/>
  <c r="M22" i="6"/>
  <c r="L22" i="6"/>
  <c r="O22" i="6"/>
  <c r="N22" i="6"/>
  <c r="M18" i="6"/>
  <c r="L18" i="6"/>
  <c r="O18" i="6"/>
  <c r="N18" i="6"/>
  <c r="M28" i="9"/>
  <c r="M24" i="7"/>
  <c r="M20" i="9"/>
  <c r="M24" i="9"/>
  <c r="M44" i="9"/>
  <c r="M32" i="9"/>
  <c r="M36" i="9"/>
  <c r="M40" i="9"/>
  <c r="M64" i="7"/>
  <c r="M16" i="7"/>
  <c r="M20" i="7"/>
  <c r="M32" i="7"/>
  <c r="M36" i="7"/>
  <c r="M60" i="7"/>
  <c r="M28" i="7"/>
  <c r="M48" i="7"/>
  <c r="M52" i="7"/>
  <c r="K14" i="6"/>
  <c r="M14" i="6"/>
  <c r="M40" i="7"/>
  <c r="M68" i="7"/>
  <c r="M44" i="7"/>
  <c r="M56" i="7"/>
  <c r="M91" i="6"/>
  <c r="L22" i="5"/>
  <c r="I17" i="2" s="1"/>
  <c r="P15" i="4"/>
  <c r="P16" i="4"/>
  <c r="P23" i="4"/>
  <c r="P31" i="4"/>
  <c r="P35" i="4"/>
  <c r="P39" i="4"/>
  <c r="P18" i="5"/>
  <c r="P44" i="4"/>
  <c r="P42" i="4"/>
  <c r="P38" i="7"/>
  <c r="O14" i="7"/>
  <c r="M15" i="5"/>
  <c r="P15" i="5" s="1"/>
  <c r="M19" i="5"/>
  <c r="P19" i="5" s="1"/>
  <c r="M16" i="9"/>
  <c r="K16" i="9"/>
  <c r="K32" i="9"/>
  <c r="K48" i="9"/>
  <c r="M27" i="9"/>
  <c r="M43" i="9"/>
  <c r="M23" i="9"/>
  <c r="K24" i="9"/>
  <c r="M39" i="9"/>
  <c r="K40" i="9"/>
  <c r="M48" i="8"/>
  <c r="K48" i="8"/>
  <c r="K42" i="7"/>
  <c r="M42" i="7"/>
  <c r="P42" i="7" s="1"/>
  <c r="M51" i="7"/>
  <c r="K51" i="7"/>
  <c r="K22" i="7"/>
  <c r="M22" i="7"/>
  <c r="P22" i="7" s="1"/>
  <c r="K58" i="7"/>
  <c r="M58" i="7"/>
  <c r="M59" i="7"/>
  <c r="K59" i="7"/>
  <c r="K62" i="7"/>
  <c r="M62" i="7"/>
  <c r="P62" i="7" s="1"/>
  <c r="M20" i="8"/>
  <c r="P20" i="8" s="1"/>
  <c r="K20" i="8"/>
  <c r="M28" i="8"/>
  <c r="K28" i="8"/>
  <c r="M36" i="8"/>
  <c r="K36" i="8"/>
  <c r="K43" i="8"/>
  <c r="M43" i="8"/>
  <c r="M68" i="6"/>
  <c r="P68" i="6" s="1"/>
  <c r="K68" i="6"/>
  <c r="K102" i="6"/>
  <c r="M102" i="6"/>
  <c r="P102" i="6" s="1"/>
  <c r="K44" i="8"/>
  <c r="K19" i="7"/>
  <c r="K39" i="7"/>
  <c r="M15" i="8"/>
  <c r="P15" i="8" s="1"/>
  <c r="M23" i="8"/>
  <c r="P23" i="8" s="1"/>
  <c r="M31" i="8"/>
  <c r="K46" i="7"/>
  <c r="M46" i="7"/>
  <c r="P54" i="7"/>
  <c r="K14" i="7"/>
  <c r="M14" i="7"/>
  <c r="M15" i="7"/>
  <c r="P15" i="7" s="1"/>
  <c r="K15" i="7"/>
  <c r="K26" i="7"/>
  <c r="M26" i="7"/>
  <c r="M27" i="7"/>
  <c r="K27" i="7"/>
  <c r="K47" i="7"/>
  <c r="K63" i="7"/>
  <c r="P35" i="7"/>
  <c r="M15" i="6"/>
  <c r="K15" i="6"/>
  <c r="M31" i="6"/>
  <c r="K31" i="6"/>
  <c r="M48" i="6"/>
  <c r="K48" i="6"/>
  <c r="M64" i="6"/>
  <c r="K64" i="6"/>
  <c r="K86" i="6"/>
  <c r="M86" i="6"/>
  <c r="M76" i="6"/>
  <c r="K76" i="6"/>
  <c r="M72" i="6"/>
  <c r="P72" i="6" s="1"/>
  <c r="K72" i="6"/>
  <c r="M19" i="6"/>
  <c r="K19" i="6"/>
  <c r="M35" i="6"/>
  <c r="P35" i="6" s="1"/>
  <c r="K35" i="6"/>
  <c r="M52" i="6"/>
  <c r="P52" i="6" s="1"/>
  <c r="K52" i="6"/>
  <c r="M23" i="6"/>
  <c r="K23" i="6"/>
  <c r="M39" i="6"/>
  <c r="K39" i="6"/>
  <c r="M56" i="6"/>
  <c r="K56" i="6"/>
  <c r="M79" i="6"/>
  <c r="K79" i="6"/>
  <c r="M88" i="6"/>
  <c r="K88" i="6"/>
  <c r="M95" i="6"/>
  <c r="K95" i="6"/>
  <c r="M104" i="6"/>
  <c r="P104" i="6" s="1"/>
  <c r="K104" i="6"/>
  <c r="M27" i="6"/>
  <c r="K27" i="6"/>
  <c r="M43" i="6"/>
  <c r="K43" i="6"/>
  <c r="M60" i="6"/>
  <c r="K60" i="6"/>
  <c r="M82" i="6"/>
  <c r="M98" i="6"/>
  <c r="K92" i="6"/>
  <c r="N52" i="4"/>
  <c r="G16" i="2" s="1"/>
  <c r="K19" i="4"/>
  <c r="K23" i="4"/>
  <c r="K27" i="4"/>
  <c r="K31" i="4"/>
  <c r="K15" i="4"/>
  <c r="K35" i="4"/>
  <c r="K39" i="4"/>
  <c r="K43" i="4"/>
  <c r="K47" i="4"/>
  <c r="K51" i="4"/>
  <c r="L52" i="4"/>
  <c r="I16" i="2" s="1"/>
  <c r="P46" i="9" l="1"/>
  <c r="P45" i="9"/>
  <c r="P44" i="8"/>
  <c r="P49" i="8"/>
  <c r="P66" i="7"/>
  <c r="P26" i="7"/>
  <c r="P15" i="6"/>
  <c r="P27" i="4"/>
  <c r="P19" i="4"/>
  <c r="P43" i="4"/>
  <c r="P19" i="6"/>
  <c r="P50" i="7"/>
  <c r="P47" i="4"/>
  <c r="P17" i="5"/>
  <c r="P46" i="4"/>
  <c r="P36" i="4"/>
  <c r="P27" i="7"/>
  <c r="P32" i="4"/>
  <c r="P101" i="6"/>
  <c r="P39" i="6"/>
  <c r="P14" i="6"/>
  <c r="P43" i="7"/>
  <c r="P18" i="7"/>
  <c r="P23" i="7"/>
  <c r="P47" i="7"/>
  <c r="P18" i="9"/>
  <c r="P86" i="6"/>
  <c r="P81" i="6"/>
  <c r="P46" i="7"/>
  <c r="P36" i="8"/>
  <c r="P49" i="6"/>
  <c r="P32" i="6"/>
  <c r="P53" i="6"/>
  <c r="P36" i="6"/>
  <c r="P42" i="9"/>
  <c r="P34" i="9"/>
  <c r="P58" i="7"/>
  <c r="P28" i="8"/>
  <c r="P48" i="8"/>
  <c r="P24" i="8"/>
  <c r="P48" i="6"/>
  <c r="P60" i="6"/>
  <c r="P27" i="6"/>
  <c r="P59" i="7"/>
  <c r="P27" i="9"/>
  <c r="P76" i="6"/>
  <c r="P31" i="6"/>
  <c r="P43" i="8"/>
  <c r="P64" i="6"/>
  <c r="P43" i="6"/>
  <c r="P88" i="6"/>
  <c r="P51" i="7"/>
  <c r="P23" i="9"/>
  <c r="P26" i="9"/>
  <c r="P30" i="7"/>
  <c r="P89" i="6"/>
  <c r="P85" i="6"/>
  <c r="P23" i="6"/>
  <c r="P97" i="6"/>
  <c r="P65" i="6"/>
  <c r="P56" i="6"/>
  <c r="P57" i="6"/>
  <c r="P37" i="4"/>
  <c r="P70" i="7"/>
  <c r="P77" i="6"/>
  <c r="P15" i="9"/>
  <c r="O31" i="8"/>
  <c r="P31" i="8" s="1"/>
  <c r="P16" i="9"/>
  <c r="P38" i="9"/>
  <c r="K61" i="7"/>
  <c r="O61" i="7"/>
  <c r="P61" i="7" s="1"/>
  <c r="P25" i="4"/>
  <c r="P45" i="4"/>
  <c r="K31" i="7"/>
  <c r="O31" i="7"/>
  <c r="P31" i="7" s="1"/>
  <c r="P21" i="6"/>
  <c r="P66" i="6"/>
  <c r="P70" i="6"/>
  <c r="P25" i="6"/>
  <c r="P39" i="7"/>
  <c r="K63" i="6"/>
  <c r="O63" i="6"/>
  <c r="K68" i="7"/>
  <c r="O68" i="7"/>
  <c r="K67" i="6"/>
  <c r="O67" i="6"/>
  <c r="K34" i="6"/>
  <c r="O34" i="6"/>
  <c r="K38" i="6"/>
  <c r="O38" i="6"/>
  <c r="P38" i="6" s="1"/>
  <c r="P24" i="6"/>
  <c r="K47" i="8"/>
  <c r="O47" i="8"/>
  <c r="P47" i="8" s="1"/>
  <c r="K35" i="8"/>
  <c r="O35" i="8"/>
  <c r="P35" i="8" s="1"/>
  <c r="O24" i="4"/>
  <c r="P24" i="4" s="1"/>
  <c r="K24" i="4"/>
  <c r="O14" i="8"/>
  <c r="P14" i="8" s="1"/>
  <c r="P47" i="9"/>
  <c r="P27" i="8"/>
  <c r="P87" i="6"/>
  <c r="P19" i="7"/>
  <c r="P29" i="8"/>
  <c r="K39" i="8"/>
  <c r="O39" i="8"/>
  <c r="P39" i="8" s="1"/>
  <c r="K55" i="7"/>
  <c r="O55" i="7"/>
  <c r="P55" i="7" s="1"/>
  <c r="K25" i="8"/>
  <c r="O25" i="8"/>
  <c r="P25" i="8" s="1"/>
  <c r="K17" i="8"/>
  <c r="O17" i="8"/>
  <c r="P17" i="8" s="1"/>
  <c r="P33" i="8"/>
  <c r="P79" i="6"/>
  <c r="P28" i="6"/>
  <c r="P36" i="9"/>
  <c r="P44" i="9"/>
  <c r="K69" i="7"/>
  <c r="O69" i="7"/>
  <c r="P69" i="7" s="1"/>
  <c r="K45" i="7"/>
  <c r="O45" i="7"/>
  <c r="P45" i="7" s="1"/>
  <c r="O16" i="6"/>
  <c r="P16" i="6" s="1"/>
  <c r="P41" i="8"/>
  <c r="N105" i="6"/>
  <c r="G18" i="2" s="1"/>
  <c r="P103" i="6"/>
  <c r="P45" i="8"/>
  <c r="K57" i="7"/>
  <c r="O57" i="7"/>
  <c r="P57" i="7" s="1"/>
  <c r="K29" i="9"/>
  <c r="O29" i="9"/>
  <c r="P29" i="9" s="1"/>
  <c r="P48" i="7"/>
  <c r="K44" i="4"/>
  <c r="L105" i="6"/>
  <c r="I18" i="2" s="1"/>
  <c r="P20" i="9"/>
  <c r="P17" i="9"/>
  <c r="P95" i="6"/>
  <c r="P37" i="8"/>
  <c r="K65" i="7"/>
  <c r="O65" i="7"/>
  <c r="P65" i="7" s="1"/>
  <c r="P44" i="7"/>
  <c r="P25" i="9"/>
  <c r="P74" i="6"/>
  <c r="K45" i="6"/>
  <c r="O45" i="6"/>
  <c r="P45" i="6" s="1"/>
  <c r="P53" i="7"/>
  <c r="P33" i="7"/>
  <c r="P34" i="8"/>
  <c r="P37" i="7"/>
  <c r="K37" i="6"/>
  <c r="O37" i="6"/>
  <c r="P37" i="6" s="1"/>
  <c r="P80" i="6"/>
  <c r="P26" i="6"/>
  <c r="P91" i="6"/>
  <c r="P32" i="7"/>
  <c r="P59" i="6"/>
  <c r="O16" i="8"/>
  <c r="P16" i="8" s="1"/>
  <c r="K16" i="8"/>
  <c r="K62" i="6"/>
  <c r="O62" i="6"/>
  <c r="P62" i="6" s="1"/>
  <c r="K31" i="9"/>
  <c r="O31" i="9"/>
  <c r="P31" i="9" s="1"/>
  <c r="K43" i="9"/>
  <c r="O43" i="9"/>
  <c r="P43" i="9" s="1"/>
  <c r="O67" i="7"/>
  <c r="P67" i="7" s="1"/>
  <c r="P24" i="9"/>
  <c r="P32" i="9"/>
  <c r="P34" i="6"/>
  <c r="P42" i="6"/>
  <c r="P46" i="6"/>
  <c r="P67" i="6"/>
  <c r="P30" i="6"/>
  <c r="K98" i="6"/>
  <c r="O98" i="6"/>
  <c r="P98" i="6" s="1"/>
  <c r="K90" i="6"/>
  <c r="O90" i="6"/>
  <c r="P90" i="6" s="1"/>
  <c r="O35" i="9"/>
  <c r="P35" i="9" s="1"/>
  <c r="P19" i="9"/>
  <c r="K78" i="6"/>
  <c r="O78" i="6"/>
  <c r="P78" i="6" s="1"/>
  <c r="K39" i="9"/>
  <c r="O39" i="9"/>
  <c r="P39" i="9" s="1"/>
  <c r="K41" i="6"/>
  <c r="O41" i="6"/>
  <c r="P41" i="6" s="1"/>
  <c r="K29" i="6"/>
  <c r="O29" i="6"/>
  <c r="P29" i="6" s="1"/>
  <c r="K54" i="6"/>
  <c r="O54" i="6"/>
  <c r="P54" i="6" s="1"/>
  <c r="K45" i="4"/>
  <c r="K28" i="4"/>
  <c r="O58" i="6"/>
  <c r="P58" i="6" s="1"/>
  <c r="P19" i="8"/>
  <c r="K26" i="4"/>
  <c r="K49" i="4"/>
  <c r="K50" i="4"/>
  <c r="K85" i="6"/>
  <c r="P24" i="7"/>
  <c r="P18" i="6"/>
  <c r="P51" i="6"/>
  <c r="P63" i="6"/>
  <c r="P75" i="6"/>
  <c r="P83" i="6"/>
  <c r="P99" i="6"/>
  <c r="N71" i="7"/>
  <c r="G19" i="2" s="1"/>
  <c r="L71" i="7"/>
  <c r="I19" i="2" s="1"/>
  <c r="N51" i="8"/>
  <c r="G20" i="2" s="1"/>
  <c r="P46" i="8"/>
  <c r="P28" i="9"/>
  <c r="L50" i="9"/>
  <c r="I21" i="2" s="1"/>
  <c r="P17" i="7"/>
  <c r="P21" i="7"/>
  <c r="K54" i="7"/>
  <c r="P14" i="9"/>
  <c r="P20" i="6"/>
  <c r="P50" i="6"/>
  <c r="K18" i="9"/>
  <c r="K70" i="7"/>
  <c r="K38" i="7"/>
  <c r="P100" i="6"/>
  <c r="P84" i="6"/>
  <c r="P41" i="7"/>
  <c r="K66" i="7"/>
  <c r="P33" i="6"/>
  <c r="P17" i="6"/>
  <c r="K40" i="8"/>
  <c r="O40" i="8"/>
  <c r="P40" i="8" s="1"/>
  <c r="K82" i="6"/>
  <c r="K50" i="6"/>
  <c r="K33" i="6"/>
  <c r="K69" i="6"/>
  <c r="O69" i="6"/>
  <c r="P69" i="6" s="1"/>
  <c r="K38" i="9"/>
  <c r="K19" i="5"/>
  <c r="K18" i="4"/>
  <c r="K17" i="4"/>
  <c r="K34" i="4"/>
  <c r="K42" i="4"/>
  <c r="K33" i="4"/>
  <c r="K22" i="4"/>
  <c r="K46" i="4"/>
  <c r="P94" i="6"/>
  <c r="O21" i="8"/>
  <c r="K81" i="6"/>
  <c r="K30" i="7"/>
  <c r="K29" i="4"/>
  <c r="K38" i="4"/>
  <c r="K18" i="5"/>
  <c r="K15" i="5"/>
  <c r="K37" i="4"/>
  <c r="P82" i="6"/>
  <c r="N50" i="9"/>
  <c r="G21" i="2" s="1"/>
  <c r="P36" i="7"/>
  <c r="K32" i="8"/>
  <c r="O32" i="8"/>
  <c r="P32" i="8" s="1"/>
  <c r="K34" i="9"/>
  <c r="K26" i="9"/>
  <c r="K89" i="6"/>
  <c r="K73" i="6"/>
  <c r="O73" i="6"/>
  <c r="P73" i="6" s="1"/>
  <c r="K41" i="4"/>
  <c r="K30" i="4"/>
  <c r="K21" i="4"/>
  <c r="K25" i="4"/>
  <c r="O30" i="9"/>
  <c r="K30" i="9"/>
  <c r="O48" i="4"/>
  <c r="P48" i="4" s="1"/>
  <c r="K48" i="4"/>
  <c r="O40" i="4"/>
  <c r="K40" i="4"/>
  <c r="P49" i="9"/>
  <c r="P33" i="9"/>
  <c r="P21" i="9"/>
  <c r="P42" i="8"/>
  <c r="K14" i="5"/>
  <c r="P92" i="6"/>
  <c r="P29" i="7"/>
  <c r="P37" i="9"/>
  <c r="L51" i="8"/>
  <c r="I20" i="2" s="1"/>
  <c r="P48" i="9"/>
  <c r="P25" i="7"/>
  <c r="P41" i="9"/>
  <c r="P49" i="7"/>
  <c r="P16" i="7"/>
  <c r="P56" i="7"/>
  <c r="P68" i="7"/>
  <c r="P40" i="9"/>
  <c r="P40" i="7"/>
  <c r="P60" i="7"/>
  <c r="P20" i="7"/>
  <c r="P96" i="6"/>
  <c r="P18" i="8"/>
  <c r="P22" i="8"/>
  <c r="P52" i="7"/>
  <c r="P50" i="8"/>
  <c r="P64" i="7"/>
  <c r="P55" i="6"/>
  <c r="P26" i="8"/>
  <c r="P22" i="6"/>
  <c r="P71" i="6"/>
  <c r="P28" i="7"/>
  <c r="P38" i="8"/>
  <c r="P30" i="8"/>
  <c r="M71" i="7"/>
  <c r="F19" i="2" s="1"/>
  <c r="P14" i="7"/>
  <c r="M50" i="9"/>
  <c r="F21" i="2" s="1"/>
  <c r="M105" i="6"/>
  <c r="F18" i="2" s="1"/>
  <c r="M22" i="5"/>
  <c r="F17" i="2" s="1"/>
  <c r="M51" i="8"/>
  <c r="F20" i="2" s="1"/>
  <c r="M52" i="4"/>
  <c r="F16" i="2" s="1"/>
  <c r="K14" i="8" l="1"/>
  <c r="O71" i="7"/>
  <c r="H19" i="2" s="1"/>
  <c r="P40" i="4"/>
  <c r="P52" i="4" s="1"/>
  <c r="E16" i="2" s="1"/>
  <c r="O52" i="4"/>
  <c r="H16" i="2" s="1"/>
  <c r="P30" i="9"/>
  <c r="O51" i="8"/>
  <c r="H20" i="2" s="1"/>
  <c r="P21" i="8"/>
  <c r="P51" i="8" s="1"/>
  <c r="N9" i="8" s="1"/>
  <c r="O105" i="6"/>
  <c r="H18" i="2" s="1"/>
  <c r="O22" i="5"/>
  <c r="H17" i="2" s="1"/>
  <c r="P22" i="5"/>
  <c r="E17" i="2" s="1"/>
  <c r="P71" i="7"/>
  <c r="E19" i="2" s="1"/>
  <c r="P105" i="6"/>
  <c r="N9" i="6" s="1"/>
  <c r="B16" i="2" l="1"/>
  <c r="D1" i="4"/>
  <c r="B17" i="2"/>
  <c r="D1" i="5"/>
  <c r="B19" i="2"/>
  <c r="D1" i="7"/>
  <c r="N9" i="4"/>
  <c r="O50" i="9"/>
  <c r="H21" i="2" s="1"/>
  <c r="P50" i="9"/>
  <c r="N9" i="9" s="1"/>
  <c r="E18" i="2"/>
  <c r="N9" i="5"/>
  <c r="N9" i="7"/>
  <c r="E20" i="2"/>
  <c r="B18" i="2" l="1"/>
  <c r="D1" i="6"/>
  <c r="B20" i="2"/>
  <c r="D1" i="8"/>
  <c r="E21" i="2"/>
  <c r="B21" i="2" l="1"/>
  <c r="D1" i="9"/>
  <c r="H14" i="3"/>
  <c r="M14" i="3" s="1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N19" i="3"/>
  <c r="L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L14" i="3"/>
  <c r="O15" i="3" l="1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O14" i="3"/>
  <c r="P14" i="3" s="1"/>
  <c r="M18" i="3"/>
  <c r="M22" i="3"/>
  <c r="L25" i="3"/>
  <c r="M15" i="3"/>
  <c r="M19" i="3"/>
  <c r="M23" i="3"/>
  <c r="N25" i="3"/>
  <c r="P16" i="3" l="1"/>
  <c r="P18" i="3"/>
  <c r="P21" i="3"/>
  <c r="P22" i="3"/>
  <c r="P20" i="3"/>
  <c r="P17" i="3"/>
  <c r="P24" i="3"/>
  <c r="K17" i="3"/>
  <c r="P15" i="3"/>
  <c r="P23" i="3"/>
  <c r="P19" i="3"/>
  <c r="G15" i="2"/>
  <c r="K21" i="3"/>
  <c r="K16" i="3"/>
  <c r="K24" i="3"/>
  <c r="K23" i="3"/>
  <c r="K15" i="3"/>
  <c r="K22" i="3"/>
  <c r="K18" i="3"/>
  <c r="K14" i="3"/>
  <c r="I15" i="2"/>
  <c r="M25" i="3"/>
  <c r="P25" i="3" l="1"/>
  <c r="O25" i="3"/>
  <c r="F15" i="2"/>
  <c r="H15" i="2" l="1"/>
  <c r="N9" i="3"/>
  <c r="E15" i="2"/>
  <c r="B15" i="2" l="1"/>
  <c r="D1" i="3"/>
  <c r="I22" i="2"/>
  <c r="H22" i="2"/>
  <c r="G22" i="2"/>
  <c r="F22" i="2"/>
  <c r="E22" i="2"/>
  <c r="E25" i="2" s="1"/>
  <c r="D11" i="2" l="1"/>
  <c r="E23" i="2"/>
  <c r="E24" i="2" s="1"/>
  <c r="E26" i="2" l="1"/>
  <c r="D10" i="2" l="1"/>
  <c r="C19" i="1"/>
  <c r="C21" i="1" s="1"/>
  <c r="C23" i="1" s="1"/>
</calcChain>
</file>

<file path=xl/sharedStrings.xml><?xml version="1.0" encoding="utf-8"?>
<sst xmlns="http://schemas.openxmlformats.org/spreadsheetml/2006/main" count="973" uniqueCount="340">
  <si>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</si>
  <si>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</si>
  <si>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</si>
  <si>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</si>
  <si>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</si>
  <si>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</si>
  <si>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</si>
  <si>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</si>
  <si>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</si>
  <si>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</si>
  <si>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</si>
  <si>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</si>
  <si>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</si>
  <si>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</si>
  <si>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</si>
  <si>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</si>
  <si>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</si>
  <si>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</si>
  <si>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</si>
  <si>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</si>
  <si>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</si>
  <si>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</si>
  <si>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</si>
  <si>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</si>
  <si>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</si>
  <si>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</si>
  <si>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</si>
  <si>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</si>
  <si>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</si>
  <si>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</si>
  <si>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</si>
  <si>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</si>
  <si>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</si>
  <si>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</si>
  <si>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</si>
  <si>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</si>
  <si>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</si>
  <si>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</si>
  <si>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</si>
  <si>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</si>
  <si>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</si>
  <si>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</si>
  <si>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</si>
  <si>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</si>
  <si>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</si>
  <si>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</si>
  <si>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</si>
  <si>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</si>
  <si>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</si>
  <si>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</si>
  <si>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</si>
  <si>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</si>
  <si>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</si>
  <si>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</si>
  <si>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</si>
  <si>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 atjaunošana</t>
  </si>
  <si>
    <t>Daudzdzīvokļu dzīvojamā māja</t>
  </si>
  <si>
    <t>Metālistu iela 7, Rēzekne</t>
  </si>
  <si>
    <t>Daudzdzīvokļu dzīvojamās mājas atjaunošana Metālistu ielā 7, Rēzeknē, LV-4601</t>
  </si>
  <si>
    <t>Būvlaukuma sgatavošanas darbi</t>
  </si>
  <si>
    <t>Pamati un cokols</t>
  </si>
  <si>
    <t>Pagraba pārsegums</t>
  </si>
  <si>
    <t>Fasāde</t>
  </si>
  <si>
    <t>Jumts</t>
  </si>
  <si>
    <t>Logi</t>
  </si>
  <si>
    <t>Ārējie sadzīves, lietus kanalizācijas un drenāžas tīkli</t>
  </si>
  <si>
    <t>Būvlaukums sagatavošanas darbi</t>
  </si>
  <si>
    <t>Pagaidu žoga uzstādīšana, noma un demontāža</t>
  </si>
  <si>
    <t>Objekta apsardze</t>
  </si>
  <si>
    <t>Strādnieku, būvdarbu vadītāja vagoniņa atvešana, pieslēgšana, nomas izmaksas, aizvešana</t>
  </si>
  <si>
    <t>Materiālu  vagoniņa atvešana, nomas izmaksas, aizvešana</t>
  </si>
  <si>
    <t>Pārvietojamās tualetes atvešana, nomas un apkopes izmaksas, aizvešana</t>
  </si>
  <si>
    <t>Maksa par elektroenerģiju (uz visu būvdarbu laiku)</t>
  </si>
  <si>
    <t>Maksa par ūdeni (uz visu būvdarbu laiku)</t>
  </si>
  <si>
    <t>Ugunsdzēsības stenda izgatavošana un uzstādīšana</t>
  </si>
  <si>
    <t>Būvtāfeles izgatavošana</t>
  </si>
  <si>
    <t>Teritorijas sagatavošana darbu veikšanai (tajā skaitā nelabvēlīgi ietekmējošo krūmu un koku ciršana, esošo koku stumbru aizsardzība), sakārtošana pēc darbu  veikšanas būvdarbu zonā ap ēku</t>
  </si>
  <si>
    <t>Būvgružu savākšana konteineros un utilizācija</t>
  </si>
  <si>
    <t>m</t>
  </si>
  <si>
    <t>obj</t>
  </si>
  <si>
    <t>gab</t>
  </si>
  <si>
    <t>kpl</t>
  </si>
  <si>
    <t>Esoša betona apmales demontāža</t>
  </si>
  <si>
    <t>Esošo pagraba logu restu demontāža</t>
  </si>
  <si>
    <t>gb</t>
  </si>
  <si>
    <t>Grunts atrakšana gar pamatiem vid h=1,3m, b=1m ar roku darba rīkiem  un mehanismiem , nekvalitatīvās ~30% grunts izvešana</t>
  </si>
  <si>
    <t>m3</t>
  </si>
  <si>
    <t>Pamatu  un cokola daļas attīrīšana šuvju plaisu iztīrīšana aizpildīšana piem. ar bezrukuma javu , hermētiķi</t>
  </si>
  <si>
    <t>m²</t>
  </si>
  <si>
    <t>Vertikāla hidroizolācijas ieklāšana uz cokola divās kārtās</t>
  </si>
  <si>
    <t>kg</t>
  </si>
  <si>
    <t>Ekstrudēta putupolistirola plākšņu 100 mm stiprināšana pie pamatiem ar dībeļiem un līmjavu, λ&lt;=0,037 W/ mK</t>
  </si>
  <si>
    <t>Grunts Sakret TGW vai ekvivalents</t>
  </si>
  <si>
    <t>l</t>
  </si>
  <si>
    <t>Tenapors Extra vai ekvivalents b= 100mm, λ&lt;=0,037 W/ mK</t>
  </si>
  <si>
    <t>Līmjava Baumit BituFix vai ekvivalents</t>
  </si>
  <si>
    <t xml:space="preserve">Dībeļi </t>
  </si>
  <si>
    <t xml:space="preserve"> gb</t>
  </si>
  <si>
    <t>Cokola apdare</t>
  </si>
  <si>
    <t>Grunts Baumit UniPrimer vai ekvivalents</t>
  </si>
  <si>
    <t>Armējamā java  Baumit vai ekvivalents</t>
  </si>
  <si>
    <t xml:space="preserve"> kg</t>
  </si>
  <si>
    <t>Siets stiklškiedras Baumit StarTex avi ekvivalents</t>
  </si>
  <si>
    <t>Baumit dekoratīvais apmetums vai ekvivalents</t>
  </si>
  <si>
    <t>Cokola krāsošana</t>
  </si>
  <si>
    <t>krāsa, tonis Caparol Fassade Concept 3D Jura 20</t>
  </si>
  <si>
    <t>palīgmateriāli</t>
  </si>
  <si>
    <t>kompl</t>
  </si>
  <si>
    <t>Pēc siltināšanas darbu veikšanas tranšeju aizbērt ar esošo un  jaunpievestu vidēji rupju smilti, blietējot pa 30cm kārtām</t>
  </si>
  <si>
    <t>smilts</t>
  </si>
  <si>
    <t>Nesaistītu minerālmateriālu (fr. 0-32mm) pamatojuma izveide zem ēkas aizsargapmales ar biezumu b=200mm, ieskaitot blietēšanu</t>
  </si>
  <si>
    <t>nesaistīts minerālmateriālu maisījums (fr. 0-32mm) ar piegādi</t>
  </si>
  <si>
    <t xml:space="preserve">Betona trotuāra apmales  uzstādīšana  </t>
  </si>
  <si>
    <t>t.m</t>
  </si>
  <si>
    <t>betona bortakmens 1000x200x80, palīgmateriāli</t>
  </si>
  <si>
    <t>Cokola apmales izbūve no betona bruģakmeņa ( b=60mm),  ~60 cm platumā</t>
  </si>
  <si>
    <t>betona bruģakmens Prizma 6, 200x100x60</t>
  </si>
  <si>
    <t xml:space="preserve"> Smilts vai izzsiju pamatne zem bruģakmens</t>
  </si>
  <si>
    <t>Gaismas aku restu montāža</t>
  </si>
  <si>
    <t>ACO LightSharf gaismas šahta 483x1430</t>
  </si>
  <si>
    <t>Gaismas aku sienu attīrīšana šuvju plaisu iztīrīšana aizpildīšana piem. ar bezrukuma javu , hermētiķi</t>
  </si>
  <si>
    <t>Gaismas aku atjaunošana</t>
  </si>
  <si>
    <t>Pagraba pārseguma siltināšana</t>
  </si>
  <si>
    <t>Esošo griestu virsmas attīrīšana, virsmas sagatavošana darbu uzsākšanai (atklāto stiegru apstrāde ar pretkorozijas līdzekļiem, betona aizsargkārtas atjaunošana - pēc nepieciešamības)</t>
  </si>
  <si>
    <t>Pagraba starpsienu augstuma samazināšana</t>
  </si>
  <si>
    <t>Esošo sakaru un elektroapgādes pārcelšana virs siltumizolācijas slāņa pagraba griestos</t>
  </si>
  <si>
    <t>Griestu virsmas gruntēšana</t>
  </si>
  <si>
    <t>Akmens vates lamelas Paroc CGL 20 cy vai ekvivalents 100 mm, λ&lt;=0,037 W/mK</t>
  </si>
  <si>
    <t>Līmjava Sakret BK vai ekvivalents</t>
  </si>
  <si>
    <t>t.m.</t>
  </si>
  <si>
    <t>Uzstādīt un nojaukt inventārās sastatnes</t>
  </si>
  <si>
    <t xml:space="preserve">Sastatņu īre </t>
  </si>
  <si>
    <t>Aizsargsiets</t>
  </si>
  <si>
    <t>Ieejas jumtiņa izbūve pie sastatnēm</t>
  </si>
  <si>
    <t>Sienu virsmu  attīrīšana, drupošo vietu atskaldīšana, šuvju plaisu iztīrīšana aizpildīšana piem. ar bezrukuma javu , hermētiķi</t>
  </si>
  <si>
    <t>Esošo stikla bloku sienas demontāža</t>
  </si>
  <si>
    <t>Esošu betona puķu kastu demontāža</t>
  </si>
  <si>
    <t>Esošo betona pakāpienu un to konstrukcijas demontāža</t>
  </si>
  <si>
    <t>Esošo betona lieveņu demontāža</t>
  </si>
  <si>
    <t>Esoša mājas Nr. demontāža un uzlikšana atpakaļ</t>
  </si>
  <si>
    <t>Esoša atkritumu metāla stāvvada izvirzījuma demontāža</t>
  </si>
  <si>
    <t>Esošas pastkastes demontāža un uzlikšana atpakaļ</t>
  </si>
  <si>
    <t>Esošā demontāža un jaunu karoga kāta turētāju montāža</t>
  </si>
  <si>
    <t>Esošu balkona  margu demontāža</t>
  </si>
  <si>
    <t>Esošo balkona stiklojumu demontāža</t>
  </si>
  <si>
    <t>Esošas ķieģeļu mūra sienas demontāža 120mm biezumā (ēkas sānu sienu apmūrējums)</t>
  </si>
  <si>
    <t>Esošo logailu koka ieliktņu demontāža</t>
  </si>
  <si>
    <t>Esošās metāla konstrukcijas uzbrauktuves demontāža un atpakaļ montāža pēc būvdarbu pabeigšanas</t>
  </si>
  <si>
    <t>Demontēt esošās skārda palodzes</t>
  </si>
  <si>
    <t>Jauno skārda  palodžu montāža</t>
  </si>
  <si>
    <t>krāsota skārda palodze ~20cmplatumā</t>
  </si>
  <si>
    <t xml:space="preserve">Savilču montāža </t>
  </si>
  <si>
    <t>Leņķprofils L100x100x10, lkop=40m</t>
  </si>
  <si>
    <t>Vītņsajūgs M24</t>
  </si>
  <si>
    <t>Plakandzelzs 500x300x16</t>
  </si>
  <si>
    <t>Plakandzelzs 400x80x10</t>
  </si>
  <si>
    <t>Plakandzelzs 260x70x10</t>
  </si>
  <si>
    <t>Grunts</t>
  </si>
  <si>
    <t>Paroc Linio 15, 100mm, λ&lt;=0,036 W/mK</t>
  </si>
  <si>
    <t>Paroc Linio 15, 150mm, λ&lt;=0,036 W/mK</t>
  </si>
  <si>
    <t>Paroc Linio 15, 200mm, λ&lt;=0,036 W/mK</t>
  </si>
  <si>
    <t>Līmjava Baumit vai ekvivalents</t>
  </si>
  <si>
    <t>dībeļi 10/200</t>
  </si>
  <si>
    <t>Fasādes stūru nostiprināšana ar zemapmetuma līstītem ar sietu,  iestrādājot līmjavā</t>
  </si>
  <si>
    <t>stūra līstes ar sietu</t>
  </si>
  <si>
    <t>Cokola skārda lāseņa montāža</t>
  </si>
  <si>
    <t>Krāsota skārda lāsenis, stiprināms virs cokola siltumizolācijas</t>
  </si>
  <si>
    <t xml:space="preserve">Fasāžu  dekoratīvā  apmešana  </t>
  </si>
  <si>
    <t>Fasādes krāsošana</t>
  </si>
  <si>
    <t>krāsa, tonis Caparol Fassade Concept 3D Warm weis</t>
  </si>
  <si>
    <t>Citi darbi</t>
  </si>
  <si>
    <t>Plaisu remonts kāpņu telpās</t>
  </si>
  <si>
    <t>Apmetuma nokalšana, plaisu aizpildīšana, virsmu sagatavojot apdares darbu uzsākšanai, gruntēšana</t>
  </si>
  <si>
    <t>Sienu sagatavošana špaktelēšanai, bojātā apmetuma atjaunošana, sieta iestrāde pirs apmetuma</t>
  </si>
  <si>
    <t>Sienu špaktelešana, slīpēšana</t>
  </si>
  <si>
    <t>Virsmu gruntēšana un krāsošana</t>
  </si>
  <si>
    <t>Balkoni</t>
  </si>
  <si>
    <t>Skārda lāseņa montāža apakšējai malai</t>
  </si>
  <si>
    <t xml:space="preserve">Krāsots skārda lāsenis </t>
  </si>
  <si>
    <t>Skārda palodzes montāža balkonu apakšējai malai</t>
  </si>
  <si>
    <t xml:space="preserve">Krāsota skārda nosegcepure </t>
  </si>
  <si>
    <t>Balkonu betona grīdas atjaunošana</t>
  </si>
  <si>
    <t>Betons Sakret BAM (vai ekvivalents)</t>
  </si>
  <si>
    <t xml:space="preserve">Balkonu griestu siltināšana, gruntēšana un armēšana </t>
  </si>
  <si>
    <t>Virsmas gruntēšana un dekoratīvā apmetuma uzklāšana balkonu griestiem</t>
  </si>
  <si>
    <t>Balkonu griestu krāsošana</t>
  </si>
  <si>
    <t>Lieveņi un kāpnes</t>
  </si>
  <si>
    <t>Pamatnes izbūve kāpnēm, blietēšana b=100mm</t>
  </si>
  <si>
    <t xml:space="preserve">šķembas </t>
  </si>
  <si>
    <t>Monolītās betona pamatnes izbūve kāpnēm</t>
  </si>
  <si>
    <t>Rūpnieciski ražotu betona pakāpienu montāža 350x170x1600mm</t>
  </si>
  <si>
    <t>Pakāpiens PK1 340x50x2800</t>
  </si>
  <si>
    <t>Pakāpiens PK2 6020x50x1390</t>
  </si>
  <si>
    <t>Pakāpiens PK3 2800x50x1390</t>
  </si>
  <si>
    <t>Karsti cinkotu, ar nerūsējoša tērauda pulētu rokturi, kāpņu margu MM1 un MM2 montāža</t>
  </si>
  <si>
    <t>Pamatnes izbūve lievenim b=100mm</t>
  </si>
  <si>
    <t>Monolītā betona lieveņa izbūve</t>
  </si>
  <si>
    <t>m2</t>
  </si>
  <si>
    <r>
      <t>apaļstienis S355 Ø24, l</t>
    </r>
    <r>
      <rPr>
        <i/>
        <vertAlign val="subscript"/>
        <sz val="8"/>
        <rFont val="Arial"/>
        <family val="2"/>
      </rPr>
      <t>kop</t>
    </r>
    <r>
      <rPr>
        <i/>
        <sz val="8"/>
        <rFont val="Arial"/>
        <family val="2"/>
      </rPr>
      <t>=220m</t>
    </r>
  </si>
  <si>
    <t>Griestu siltināšana ar akmens vates plāksnēm b=100mm, stiprinātu pie griestiem ar līmjavu, λ&lt;=0,038 W/mK</t>
  </si>
  <si>
    <t>Esošo ventilācijas šahtu daļēja demontāža</t>
  </si>
  <si>
    <t>Esošā jumta seguma (bitumena ruļļveida materiāla demontāža)</t>
  </si>
  <si>
    <t>Esoša skārda pieslēguma elementu demontāža</t>
  </si>
  <si>
    <t xml:space="preserve">Bēniņu siltumizolācija ierīkošana 300mm biezumā no beramās vates </t>
  </si>
  <si>
    <t>pretkondensāta plēve</t>
  </si>
  <si>
    <t>Jumta parapeta siltināšana no virspuses</t>
  </si>
  <si>
    <t>Akmens vates plāksnes virskārtā Paroc 15 vai ekvivalents b=100mm, λ≤0,037 W/mK</t>
  </si>
  <si>
    <t>Akmens vates plāksnes virskārtā Paroc ROS60 vai ekvivalents b=100mm</t>
  </si>
  <si>
    <t>Krāsota skārda lāseņa uzstādīšana virs parapeta b≈1000mm, pirms tam uzstādot koka paliktni slīpumā, ar soli 1000</t>
  </si>
  <si>
    <t>Koka brusa 50x100mm (impregnēta), dībeļi</t>
  </si>
  <si>
    <t>Skārda elements, b≈1000mm, stiprinājumi</t>
  </si>
  <si>
    <t>Jumta seguma uzklāšana, t. sk. arī uz parapetiem</t>
  </si>
  <si>
    <t xml:space="preserve"> apakšklājs Icopal Ultra Base vai ekvivalents</t>
  </si>
  <si>
    <t xml:space="preserve"> virsklājs Icopal Ultra Top vai ekvivalents</t>
  </si>
  <si>
    <t>gāze</t>
  </si>
  <si>
    <t>Margu uzstādīšana uz parapetiem h=600mm</t>
  </si>
  <si>
    <t>Jumta trapu uzstādīšana, pievienošana esošajai lietus ūdens noteces caurulei</t>
  </si>
  <si>
    <t>Jumta traps</t>
  </si>
  <si>
    <t>Ventilācijas šahtu piemūrēšana</t>
  </si>
  <si>
    <t>ķieģeļi</t>
  </si>
  <si>
    <t>mūrēšanas java</t>
  </si>
  <si>
    <t>Ventilācijas kanālu tīrīšana</t>
  </si>
  <si>
    <t>Skārda nosegcepuru montāža virs skursteņiem</t>
  </si>
  <si>
    <t>Cinkota skārda jumtiņš 320x3870mm</t>
  </si>
  <si>
    <t>Jumta lūkas demontāža, montāža</t>
  </si>
  <si>
    <t>Jumta lūka , U≤1,80 W/m²K, EI60</t>
  </si>
  <si>
    <t>Ieejas jumtiņi</t>
  </si>
  <si>
    <t>Esošo ieejas jumtiņu seguma  demontāža</t>
  </si>
  <si>
    <t>Esošo ieejas jumtiņu skārda malas demontāža</t>
  </si>
  <si>
    <t xml:space="preserve">Ieejas jumtiņu griestu virsmu  attīrīšana, drupošo vietu atskaldīšana, šuvju plaisu iztīrīšana aizpildīšana piem. ar bezrukuma javu </t>
  </si>
  <si>
    <t xml:space="preserve">Ieejas jumtiņu griestu virsmas gruntēšana un armēšana </t>
  </si>
  <si>
    <t>Virsmas gruntēšana un dekoratīvā apmetuma uzklāšana ieejas jumtiņu griestiem</t>
  </si>
  <si>
    <t>Ieejas jumtiņa griestu krāsošana</t>
  </si>
  <si>
    <t>Jumta seguma uzklāšana</t>
  </si>
  <si>
    <t>Skārda lāseņa  uzstādīšana jumtiņa savienojuma vietā ar ēkas sienu</t>
  </si>
  <si>
    <t>Skārda lāsenis PE pārklājums, biezums 0,5mm, RR32</t>
  </si>
  <si>
    <t>Skārda lāseņu uzstādīšana lietus ūdens teknēm</t>
  </si>
  <si>
    <t>Lāsenis , PE pārklājums, biezums 0,5mm, RR32</t>
  </si>
  <si>
    <t>Skārda lāseņu uzstādīšana sānu malām</t>
  </si>
  <si>
    <t>Lietus ūdens teknes uzstādīšana</t>
  </si>
  <si>
    <t>Lietus ūdens noteku uzstādīšana</t>
  </si>
  <si>
    <t>skārda  lietus ūdens tekne Ø90mm,  veidgabli, stiprinājumi</t>
  </si>
  <si>
    <t>skārda  lietus ūdens tekne Ø50mm,  veidgabli, stiprinājumi</t>
  </si>
  <si>
    <t>Demontēt esošos logu blokus</t>
  </si>
  <si>
    <t>Jaunu PVC logu bloku montāža</t>
  </si>
  <si>
    <t xml:space="preserve"> LL-1A PVC Logs 2620x2580mm, U≤1,10 W/m²K</t>
  </si>
  <si>
    <t xml:space="preserve"> LL-1B PVC Logs 2620x2580mm, U≤1,10 W/m²K</t>
  </si>
  <si>
    <t xml:space="preserve"> LL-2A PVC Logs 2620x2380mm, U≤1,10 W/m²K</t>
  </si>
  <si>
    <t xml:space="preserve"> LL-2B PVC Logs 2620x2380mm, U≤1,10 W/m²K</t>
  </si>
  <si>
    <t xml:space="preserve"> LL-3 PVC Logs 5820x2380mm, U≤1,10 W/m²K</t>
  </si>
  <si>
    <t xml:space="preserve"> LL-4 PVC Logs 5820x2580mm, U≤1,10 W/m²K</t>
  </si>
  <si>
    <t xml:space="preserve"> LL-5 PVC Logs 5820x2380mm, U≤1,10 W/m²K</t>
  </si>
  <si>
    <t xml:space="preserve"> LL-6 PVC Logs 5820x2580mm, U≤1,10 W/m²K</t>
  </si>
  <si>
    <t xml:space="preserve"> L-1 PVC Logs 1200x1200mm, U≤1,10 W/m²K</t>
  </si>
  <si>
    <t xml:space="preserve"> L-2 PVC Logs 2730x1500mm, U≤1,10 W/m²K</t>
  </si>
  <si>
    <t xml:space="preserve"> L-3 PVC Logs 1100x1500mm, U≤1,10 W/m²K</t>
  </si>
  <si>
    <t xml:space="preserve"> L-4 PVC Logs 1800x1500mm, U≤1,10 W/m²K</t>
  </si>
  <si>
    <t xml:space="preserve"> L-5 PVC Logs 1600x1500mm, U≤1,10 W/m²K</t>
  </si>
  <si>
    <t xml:space="preserve"> L-6 PVC Logs 1100x1500mm, U≤1,10 W/m²K</t>
  </si>
  <si>
    <t xml:space="preserve"> L-7 PVC Logs 2870x1500mm, U≤1,10 W/m²K</t>
  </si>
  <si>
    <t xml:space="preserve"> L-8 PVC Logs 1200x900mm, U≤1,10 W/m²K</t>
  </si>
  <si>
    <t>Iekšējo palodžu montāža</t>
  </si>
  <si>
    <t>Iekšējās PVC palodzes</t>
  </si>
  <si>
    <t>Tvaika izolācijas lenta Contega SL (vai ekvivalents)</t>
  </si>
  <si>
    <t>Logu aiļu apdare no iekšpuses</t>
  </si>
  <si>
    <t>Caurumu izveidošana sienās priekš pagraba ventilācijas</t>
  </si>
  <si>
    <t xml:space="preserve"> PVC reste 140x270</t>
  </si>
  <si>
    <t>metāla reste 125x125</t>
  </si>
  <si>
    <t>Durvis</t>
  </si>
  <si>
    <t>Demontēt esošos ieejas durvis un durvju blokus</t>
  </si>
  <si>
    <t>ĀD-1 Durvju bloks (bxh=1410x2750)</t>
  </si>
  <si>
    <t>ĀD-2 Durvju bloks (bxh=810x2950)</t>
  </si>
  <si>
    <t>ĀD-3 Durvju bloks (bxh=940x2100)</t>
  </si>
  <si>
    <t>ĀD-4 Durvju bloks (bxh=1350x2100)</t>
  </si>
  <si>
    <t>D-1 Durvju bloks (bxh=1610x2750)</t>
  </si>
  <si>
    <t>D-2 Durvju bloks (bxh=940x2100)</t>
  </si>
  <si>
    <t>Durvju aiļu apdare no iekšpuses</t>
  </si>
  <si>
    <t>Ārejie sadzīves, lietus kanalizācijas un drenāžas tīkli</t>
  </si>
  <si>
    <t>Sadzīves kanalizācijas tīkli K1</t>
  </si>
  <si>
    <t xml:space="preserve">PVC monolītsienu sadzīves kanalizācijas caurule OD110mm, uzmavu tipa, iebūves klase SN8 ar iebūvi atklātā tranšejā </t>
  </si>
  <si>
    <t>Aizsargčaula OD110mm caurulei iebūvēšanai šķērsojuma vietās dzelzsbetona elementos</t>
  </si>
  <si>
    <t>Palīgmateriāli K1 sistēmas montāžai</t>
  </si>
  <si>
    <t xml:space="preserve">Sistēmas skalošana </t>
  </si>
  <si>
    <t>Lietus kanalizācijas tīkli K2</t>
  </si>
  <si>
    <t xml:space="preserve">PP dubultsienu lietus kanalizācijas caurule OD160mm, uzmavu tipa, iebūves klase SN8 ar iebūvi atklātā tranšejā </t>
  </si>
  <si>
    <t>Aizsargčaula OD160mm caurulei iebūvēšanai šķērsojuma vietās dzelzsbetona elementos</t>
  </si>
  <si>
    <t>Palīgmateriāli K2 sistēmas montāžai</t>
  </si>
  <si>
    <t>Sistēmas skalošana</t>
  </si>
  <si>
    <t>Drenāžas tīkli D1</t>
  </si>
  <si>
    <t xml:space="preserve">PVC drenāžas caurule D128/113, SN4, perforācija 360°, ar ģeotekstila filtru, ar iebūvi atklātā tranšejā </t>
  </si>
  <si>
    <t>Plastmasas skatakas DN425, sekciju tipa, h&lt;1.50m, B125 nestspējas klases peldošā tipa ķeta rāmis un lūka ar teleskopu</t>
  </si>
  <si>
    <t>Aizsargčaula OD128mm caurulei iebūvēšanai šķērsojuma vietās dzelzsbetona elementos</t>
  </si>
  <si>
    <t>Esošās dzelzsbetona elementu D1000 remonts - augšējā groda, pārseguma un ķeta lūkas nomaiņa uz B125 klases ķeta rāmi un lūku, lūkas līmeņošana atbilstoši reljefam</t>
  </si>
  <si>
    <t>Ģeotekstils ar ieklāšanu virs filtrējošā slāņa</t>
  </si>
  <si>
    <t>Palīgmateriāli D1 sistēmas montāžai</t>
  </si>
  <si>
    <t>Demontāžas darbi</t>
  </si>
  <si>
    <t>Esošo dzelzsbetona skataku D1000mm elementu demontāža un utilizācija</t>
  </si>
  <si>
    <t>Esošā asfaltseguma demontāža ārpus projekta ietvaros paredzētās teritorijas labiekārtošanas zonas</t>
  </si>
  <si>
    <t>Esošo cauruļvadu D&lt;200mm demontāža un utilizācija</t>
  </si>
  <si>
    <t>Segumu atjaunošana</t>
  </si>
  <si>
    <t>Demontētā asfaltseguma atjaunošana tranšejas platumāārpus projekta ietvaros paredzētās teritorijas labiekārtošanas zonas</t>
  </si>
  <si>
    <t>Melnzeme 10-15cm slāņa izveidošana zālāja atjaunošanai ārpus projekta ietvaros paredzētās teritorijas labiekārtošanas zonas</t>
  </si>
  <si>
    <t>Melnzemes izlīdzināšana un daudzgadīgu zālāju sēklu sēšana ārpus projekta ietvaros paredzētās teritorijas labiekārtošanas zonas</t>
  </si>
  <si>
    <t>Pārejie darbi</t>
  </si>
  <si>
    <t>Precizēt esošo un projektējamo komunikācijas šķērsošanas vietas, atšurfējot pirms būvdarbu uzsākšanas</t>
  </si>
  <si>
    <t>Projektēto tīklu trasējuma nospraušana pirms būvdarbu uzsakšanas</t>
  </si>
  <si>
    <t>Pieslēgšanās esošajām komunikācijām</t>
  </si>
  <si>
    <t>Sagatavošanās darbi pirms būvdarbu sākšanas - nepieciešamo atļauju un saskaņojumu saņemšana</t>
  </si>
  <si>
    <t>Sistēmu izpildshēmas izstrāde</t>
  </si>
  <si>
    <t>UKT, LKT, DR izbūves darbi (zemes darbi)</t>
  </si>
  <si>
    <t>Tranšejas rakšana, (hvid=1,70m) projektēto cauruļvadu montāžai, liekās grunts  transports uz atbērtni (5-10km attālumā)</t>
  </si>
  <si>
    <t>Smilts pamatnes ierīkošana zem cauruļvadiem h=0.15m un apbēruma h=0.30m ierīkošanai</t>
  </si>
  <si>
    <t>Tranšejas aizbēršana ar pievestu smilšu grunti kf&gt;1m/dnn (esošās māla grunts nomaiņa) no ierīkotā apbēruma ap cauruļvadu līdz atjaunojamā seguma apakšējai kārtai</t>
  </si>
  <si>
    <t>Gruntsūdens līmeņa pazemināšana /nepiciešamības gadījumā/</t>
  </si>
  <si>
    <t>vieta</t>
  </si>
  <si>
    <t xml:space="preserve">m3 </t>
  </si>
  <si>
    <t>01-00000</t>
  </si>
  <si>
    <t>03-00000</t>
  </si>
  <si>
    <t>02-00000</t>
  </si>
  <si>
    <t>08-00000</t>
  </si>
  <si>
    <t>13-00000</t>
  </si>
  <si>
    <t>31-00000</t>
  </si>
  <si>
    <t>22-00000</t>
  </si>
  <si>
    <t>05-00000</t>
  </si>
  <si>
    <t>06-00000</t>
  </si>
  <si>
    <t>09-00000</t>
  </si>
  <si>
    <t>12-00000</t>
  </si>
  <si>
    <t>27-00000</t>
  </si>
  <si>
    <t>hidroizolācija MAPELASTIC FOUNDATION vai ekvivalents</t>
  </si>
  <si>
    <t>Jaunu durvju bloku montāža  U≤1,80W/m²K</t>
  </si>
  <si>
    <t>beramā vate PAROC BLT vai ekvivalents 9 b=300mm</t>
  </si>
  <si>
    <t>Caparol Fassade  vai ekvivalentskrāsa</t>
  </si>
  <si>
    <t>Aizmūrējums no FIBO blokiem b=240mm vai ekvivalents</t>
  </si>
  <si>
    <t>Fasādes siltināšana ar vati PAROC Linio 15 vai ekvivalents, b=50-200mm</t>
  </si>
  <si>
    <t>Paroc Linio 15, 50mm, λ&lt;=0,036 W/mK</t>
  </si>
  <si>
    <t>Paroc Linio 15 vai ekvivalents, 100mm, λ&lt;=0,036 W/mK</t>
  </si>
  <si>
    <t xml:space="preserve">Tiešās izmaksas kopā, t. sk. darba devēja sociālais nodoklis 23.59% </t>
  </si>
  <si>
    <t>Tāme sastādīta ____. gada __.______________</t>
  </si>
  <si>
    <t>Tāme sastādīta  20__. gada tirgus cenās, pamatojoties uz UKT, LKT, DR daļas rasējumiem</t>
  </si>
  <si>
    <t>Tāme sastādīta  20__. gada tirgus cenās, pamatojoties uz AR daļas rasējumiem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</si>
</sst>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0;;"/>
    <numFmt numFmtId="166" formatCode="0;;"/>
    <numFmt numFmtId="167" formatCode="0.0%"/>
    <numFmt numFmtId="168" formatCode="#,##0.00;\-#,##0.00;\ "/>
  </numFmts>
  <fonts count="23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color indexed="8"/>
      <name val="Arial"/>
      <family val="2"/>
      <charset val="186"/>
    </font>
    <font>
      <sz val="10"/>
      <name val="Helv"/>
    </font>
    <font>
      <sz val="11"/>
      <color indexed="17"/>
      <name val="Calibri"/>
      <family val="2"/>
      <charset val="204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i/>
      <sz val="8"/>
      <color rgb="FF000000"/>
      <name val="Arial"/>
      <family val="2"/>
    </font>
    <font>
      <i/>
      <vertAlign val="subscript"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20"/>
      <name val="Calibri"/>
      <family val="2"/>
      <charset val="204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4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10" fillId="0" borderId="0"/>
    <xf numFmtId="0" fontId="3" fillId="0" borderId="0"/>
    <xf numFmtId="0" fontId="11" fillId="3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21" fillId="5" borderId="0" applyNumberFormat="0" applyBorder="0" applyAlignment="0" applyProtection="0"/>
  </cellStyleXfs>
  <cellXfs count="2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wrapText="1"/>
    </xf>
    <xf numFmtId="165" fontId="2" fillId="0" borderId="10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36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29" xfId="2" applyNumberFormat="1" applyFont="1" applyBorder="1" applyAlignment="1">
      <alignment horizontal="center" vertical="center"/>
    </xf>
    <xf numFmtId="165" fontId="2" fillId="0" borderId="30" xfId="2" applyNumberFormat="1" applyFont="1" applyBorder="1" applyAlignment="1">
      <alignment horizontal="center" vertical="center"/>
    </xf>
    <xf numFmtId="165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6" fontId="1" fillId="0" borderId="0" xfId="0" applyNumberFormat="1" applyFont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center" vertical="center" wrapText="1"/>
    </xf>
    <xf numFmtId="165" fontId="1" fillId="0" borderId="16" xfId="0" quotePrefix="1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165" fontId="2" fillId="0" borderId="44" xfId="0" applyNumberFormat="1" applyFont="1" applyBorder="1" applyAlignment="1">
      <alignment horizontal="center" vertical="center" wrapText="1"/>
    </xf>
    <xf numFmtId="165" fontId="1" fillId="0" borderId="44" xfId="2" applyNumberFormat="1" applyFont="1" applyBorder="1" applyAlignment="1">
      <alignment horizontal="center" vertical="center"/>
    </xf>
    <xf numFmtId="165" fontId="2" fillId="0" borderId="45" xfId="2" applyNumberFormat="1" applyFont="1" applyBorder="1" applyAlignment="1">
      <alignment horizontal="center" vertical="center"/>
    </xf>
    <xf numFmtId="165" fontId="1" fillId="0" borderId="45" xfId="0" applyNumberFormat="1" applyFont="1" applyBorder="1" applyAlignment="1">
      <alignment horizontal="center" vertical="center" wrapText="1"/>
    </xf>
    <xf numFmtId="165" fontId="1" fillId="0" borderId="43" xfId="2" applyNumberFormat="1" applyFont="1" applyBorder="1" applyAlignment="1">
      <alignment horizontal="center" vertical="center"/>
    </xf>
    <xf numFmtId="165" fontId="2" fillId="0" borderId="10" xfId="3" applyNumberFormat="1" applyFont="1" applyBorder="1" applyAlignment="1">
      <alignment horizontal="center" vertical="center"/>
    </xf>
    <xf numFmtId="165" fontId="2" fillId="0" borderId="13" xfId="3" applyNumberFormat="1" applyFont="1" applyBorder="1" applyAlignment="1">
      <alignment horizontal="center" vertical="center"/>
    </xf>
    <xf numFmtId="165" fontId="2" fillId="0" borderId="14" xfId="3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5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6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0" fontId="7" fillId="0" borderId="2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43" fontId="9" fillId="0" borderId="29" xfId="7" applyNumberFormat="1" applyFont="1" applyFill="1" applyBorder="1" applyAlignment="1">
      <alignment horizontal="center" vertical="center"/>
    </xf>
    <xf numFmtId="43" fontId="9" fillId="0" borderId="27" xfId="7" applyNumberFormat="1" applyFont="1" applyFill="1" applyBorder="1" applyAlignment="1">
      <alignment horizontal="center" vertical="center"/>
    </xf>
    <xf numFmtId="43" fontId="9" fillId="0" borderId="5" xfId="7" applyNumberFormat="1" applyFont="1" applyFill="1" applyBorder="1" applyAlignment="1">
      <alignment horizontal="center" vertical="center"/>
    </xf>
    <xf numFmtId="43" fontId="9" fillId="0" borderId="8" xfId="7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1" fontId="5" fillId="0" borderId="44" xfId="0" applyNumberFormat="1" applyFont="1" applyFill="1" applyBorder="1" applyAlignment="1">
      <alignment vertical="top" wrapText="1"/>
    </xf>
    <xf numFmtId="1" fontId="12" fillId="0" borderId="29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5" fillId="0" borderId="47" xfId="8" applyFont="1" applyFill="1" applyBorder="1" applyAlignment="1">
      <alignment vertical="top" wrapText="1"/>
    </xf>
    <xf numFmtId="0" fontId="5" fillId="0" borderId="51" xfId="8" applyFont="1" applyFill="1" applyBorder="1" applyAlignment="1">
      <alignment vertical="top" wrapText="1"/>
    </xf>
    <xf numFmtId="0" fontId="5" fillId="0" borderId="0" xfId="8" applyFont="1" applyFill="1" applyBorder="1" applyAlignment="1">
      <alignment vertical="top" wrapText="1"/>
    </xf>
    <xf numFmtId="49" fontId="13" fillId="0" borderId="29" xfId="0" applyNumberFormat="1" applyFont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vertical="top" wrapText="1"/>
    </xf>
    <xf numFmtId="1" fontId="15" fillId="2" borderId="29" xfId="0" applyNumberFormat="1" applyFont="1" applyFill="1" applyBorder="1" applyAlignment="1">
      <alignment vertical="top" wrapText="1"/>
    </xf>
    <xf numFmtId="1" fontId="12" fillId="2" borderId="29" xfId="0" applyNumberFormat="1" applyFont="1" applyFill="1" applyBorder="1" applyAlignment="1">
      <alignment horizontal="right" vertical="top" wrapText="1"/>
    </xf>
    <xf numFmtId="0" fontId="16" fillId="0" borderId="29" xfId="0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horizontal="right" vertical="center" wrapText="1"/>
    </xf>
    <xf numFmtId="43" fontId="5" fillId="2" borderId="29" xfId="4" applyNumberFormat="1" applyFont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12" fillId="0" borderId="29" xfId="12" applyFont="1" applyFill="1" applyBorder="1" applyAlignment="1">
      <alignment horizontal="right" vertical="top" wrapText="1"/>
    </xf>
    <xf numFmtId="0" fontId="12" fillId="0" borderId="29" xfId="0" applyNumberFormat="1" applyFont="1" applyFill="1" applyBorder="1" applyAlignment="1" applyProtection="1">
      <alignment horizontal="right" vertical="center" wrapText="1"/>
    </xf>
    <xf numFmtId="0" fontId="12" fillId="0" borderId="29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center" wrapText="1"/>
    </xf>
    <xf numFmtId="0" fontId="12" fillId="0" borderId="29" xfId="10" applyNumberFormat="1" applyFont="1" applyFill="1" applyBorder="1" applyAlignment="1" applyProtection="1">
      <alignment horizontal="right" vertical="center" wrapText="1"/>
    </xf>
    <xf numFmtId="0" fontId="5" fillId="0" borderId="29" xfId="10" applyNumberFormat="1" applyFont="1" applyFill="1" applyBorder="1" applyAlignment="1" applyProtection="1">
      <alignment horizontal="left" vertical="center" wrapText="1"/>
    </xf>
    <xf numFmtId="1" fontId="19" fillId="2" borderId="29" xfId="0" applyNumberFormat="1" applyFont="1" applyFill="1" applyBorder="1" applyAlignment="1">
      <alignment vertical="top" wrapText="1"/>
    </xf>
    <xf numFmtId="0" fontId="14" fillId="0" borderId="29" xfId="0" applyFont="1" applyFill="1" applyBorder="1" applyAlignment="1">
      <alignment horizontal="left" vertical="top" wrapText="1"/>
    </xf>
    <xf numFmtId="0" fontId="5" fillId="0" borderId="29" xfId="12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wrapText="1"/>
    </xf>
    <xf numFmtId="1" fontId="18" fillId="2" borderId="29" xfId="0" applyNumberFormat="1" applyFont="1" applyFill="1" applyBorder="1" applyAlignment="1">
      <alignment horizontal="right" vertical="top" wrapText="1"/>
    </xf>
    <xf numFmtId="1" fontId="15" fillId="2" borderId="29" xfId="0" applyNumberFormat="1" applyFont="1" applyFill="1" applyBorder="1" applyAlignment="1">
      <alignment horizontal="left" vertical="top" wrapText="1"/>
    </xf>
    <xf numFmtId="0" fontId="5" fillId="0" borderId="29" xfId="13" applyFont="1" applyBorder="1" applyAlignment="1">
      <alignment horizontal="left" vertical="center" wrapText="1"/>
    </xf>
    <xf numFmtId="0" fontId="12" fillId="0" borderId="29" xfId="13" applyFont="1" applyBorder="1" applyAlignment="1">
      <alignment horizontal="right" vertical="center" wrapText="1"/>
    </xf>
    <xf numFmtId="165" fontId="5" fillId="0" borderId="44" xfId="0" applyNumberFormat="1" applyFont="1" applyBorder="1" applyAlignment="1">
      <alignment horizontal="center" vertical="center" wrapText="1"/>
    </xf>
    <xf numFmtId="165" fontId="1" fillId="2" borderId="44" xfId="2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top" wrapText="1"/>
    </xf>
    <xf numFmtId="0" fontId="5" fillId="2" borderId="44" xfId="0" applyFont="1" applyFill="1" applyBorder="1" applyAlignment="1">
      <alignment horizontal="center" vertical="center" wrapText="1"/>
    </xf>
    <xf numFmtId="2" fontId="14" fillId="0" borderId="46" xfId="0" applyNumberFormat="1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8" fontId="5" fillId="2" borderId="47" xfId="0" applyNumberFormat="1" applyFont="1" applyFill="1" applyBorder="1" applyAlignment="1">
      <alignment vertical="top" wrapText="1"/>
    </xf>
    <xf numFmtId="2" fontId="14" fillId="2" borderId="46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 applyProtection="1">
      <alignment horizontal="right" vertical="center" wrapText="1"/>
    </xf>
    <xf numFmtId="168" fontId="5" fillId="2" borderId="50" xfId="0" applyNumberFormat="1" applyFont="1" applyFill="1" applyBorder="1" applyAlignment="1">
      <alignment horizontal="center" vertical="center" wrapText="1"/>
    </xf>
    <xf numFmtId="2" fontId="14" fillId="2" borderId="24" xfId="0" applyNumberFormat="1" applyFont="1" applyFill="1" applyBorder="1" applyAlignment="1">
      <alignment horizontal="center" vertical="center" wrapText="1"/>
    </xf>
    <xf numFmtId="165" fontId="20" fillId="0" borderId="44" xfId="0" applyNumberFormat="1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5" fontId="5" fillId="0" borderId="29" xfId="0" applyNumberFormat="1" applyFont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top" wrapText="1"/>
    </xf>
    <xf numFmtId="0" fontId="5" fillId="2" borderId="29" xfId="9" applyFont="1" applyFill="1" applyBorder="1" applyAlignment="1">
      <alignment vertical="top" wrapText="1"/>
    </xf>
    <xf numFmtId="0" fontId="5" fillId="0" borderId="29" xfId="0" applyNumberFormat="1" applyFont="1" applyFill="1" applyBorder="1" applyAlignment="1" applyProtection="1">
      <alignment horizontal="left" vertical="center" wrapText="1"/>
    </xf>
    <xf numFmtId="0" fontId="12" fillId="0" borderId="47" xfId="10" applyNumberFormat="1" applyFont="1" applyFill="1" applyBorder="1" applyAlignment="1" applyProtection="1">
      <alignment horizontal="right" vertical="center" wrapText="1"/>
    </xf>
    <xf numFmtId="0" fontId="5" fillId="0" borderId="48" xfId="10" applyNumberFormat="1" applyFont="1" applyFill="1" applyBorder="1" applyAlignment="1" applyProtection="1">
      <alignment horizontal="left" vertical="center" wrapText="1"/>
    </xf>
    <xf numFmtId="0" fontId="12" fillId="0" borderId="0" xfId="10" applyNumberFormat="1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right" wrapText="1"/>
    </xf>
    <xf numFmtId="4" fontId="5" fillId="0" borderId="29" xfId="0" applyNumberFormat="1" applyFont="1" applyFill="1" applyBorder="1" applyAlignment="1" applyProtection="1">
      <alignment horizontal="left" vertical="center" wrapText="1"/>
    </xf>
    <xf numFmtId="0" fontId="5" fillId="0" borderId="29" xfId="1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vertical="top" wrapText="1"/>
    </xf>
    <xf numFmtId="0" fontId="14" fillId="0" borderId="44" xfId="0" applyFont="1" applyFill="1" applyBorder="1" applyAlignment="1">
      <alignment horizontal="center" vertical="top" wrapText="1"/>
    </xf>
    <xf numFmtId="2" fontId="14" fillId="0" borderId="46" xfId="0" applyNumberFormat="1" applyFont="1" applyFill="1" applyBorder="1" applyAlignment="1">
      <alignment horizontal="center" vertical="top" wrapText="1"/>
    </xf>
    <xf numFmtId="1" fontId="14" fillId="0" borderId="46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/>
    </xf>
    <xf numFmtId="1" fontId="5" fillId="0" borderId="29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29" xfId="5" applyFont="1" applyFill="1" applyBorder="1" applyAlignment="1">
      <alignment horizontal="center" vertical="center" wrapText="1"/>
    </xf>
    <xf numFmtId="2" fontId="5" fillId="0" borderId="29" xfId="6" applyNumberFormat="1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right" vertical="center"/>
    </xf>
    <xf numFmtId="0" fontId="5" fillId="2" borderId="29" xfId="9" applyFont="1" applyFill="1" applyBorder="1" applyAlignment="1">
      <alignment horizontal="left" vertical="top" wrapText="1"/>
    </xf>
    <xf numFmtId="0" fontId="5" fillId="2" borderId="29" xfId="9" applyFont="1" applyFill="1" applyBorder="1" applyAlignment="1">
      <alignment horizontal="right" vertical="top" wrapText="1"/>
    </xf>
    <xf numFmtId="43" fontId="5" fillId="2" borderId="29" xfId="4" applyNumberFormat="1" applyFont="1" applyFill="1" applyBorder="1" applyAlignment="1" applyProtection="1">
      <alignment horizontal="right"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horizontal="right" vertical="top" wrapText="1"/>
    </xf>
    <xf numFmtId="0" fontId="5" fillId="0" borderId="29" xfId="14" applyNumberFormat="1" applyFont="1" applyFill="1" applyBorder="1" applyAlignment="1" applyProtection="1">
      <alignment horizontal="right" vertical="center" wrapText="1"/>
    </xf>
    <xf numFmtId="0" fontId="5" fillId="0" borderId="29" xfId="14" applyNumberFormat="1" applyFont="1" applyFill="1" applyBorder="1" applyAlignment="1" applyProtection="1">
      <alignment horizontal="left" vertical="center" wrapText="1"/>
    </xf>
    <xf numFmtId="2" fontId="5" fillId="0" borderId="29" xfId="0" applyNumberFormat="1" applyFont="1" applyFill="1" applyBorder="1" applyAlignment="1">
      <alignment horizontal="left" vertical="top" wrapText="1"/>
    </xf>
    <xf numFmtId="0" fontId="5" fillId="0" borderId="29" xfId="12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right" vertical="top" wrapText="1"/>
    </xf>
    <xf numFmtId="2" fontId="5" fillId="0" borderId="29" xfId="0" applyNumberFormat="1" applyFont="1" applyFill="1" applyBorder="1" applyAlignment="1">
      <alignment horizontal="right" vertical="top" wrapText="1"/>
    </xf>
    <xf numFmtId="0" fontId="5" fillId="0" borderId="29" xfId="8" applyFont="1" applyFill="1" applyBorder="1" applyAlignment="1">
      <alignment vertical="top" wrapText="1"/>
    </xf>
    <xf numFmtId="0" fontId="5" fillId="0" borderId="29" xfId="0" applyNumberFormat="1" applyFont="1" applyFill="1" applyBorder="1" applyAlignment="1" applyProtection="1">
      <alignment horizontal="right" vertical="center" wrapText="1"/>
    </xf>
    <xf numFmtId="0" fontId="5" fillId="0" borderId="29" xfId="10" applyNumberFormat="1" applyFont="1" applyFill="1" applyBorder="1" applyAlignment="1" applyProtection="1">
      <alignment horizontal="right" vertical="center" wrapText="1"/>
    </xf>
    <xf numFmtId="0" fontId="22" fillId="2" borderId="44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22" fillId="2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center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5" fontId="1" fillId="0" borderId="29" xfId="0" applyNumberFormat="1" applyFont="1" applyBorder="1" applyAlignment="1">
      <alignment horizontal="left" vertical="top" wrapText="1"/>
    </xf>
    <xf numFmtId="165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left" vertical="top" wrapText="1"/>
    </xf>
    <xf numFmtId="165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2" fillId="0" borderId="41" xfId="0" applyNumberFormat="1" applyFont="1" applyBorder="1" applyAlignment="1">
      <alignment horizontal="left"/>
    </xf>
    <xf numFmtId="165" fontId="1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5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6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5" fontId="1" fillId="0" borderId="0" xfId="0" applyNumberFormat="1" applyFont="1" applyAlignment="1">
      <alignment horizontal="center" vertical="center"/>
    </xf>
    <xf numFmtId="166" fontId="1" fillId="0" borderId="39" xfId="0" applyNumberFormat="1" applyFont="1" applyBorder="1" applyAlignment="1">
      <alignment horizontal="left" wrapText="1"/>
    </xf>
  </cellXfs>
  <cellStyles count="15">
    <cellStyle name="Comma" xfId="4" builtinId="3"/>
    <cellStyle name="Excel_BuiltIn_Bad" xfId="14" xr:uid="{00000000-0005-0000-0000-000001000000}"/>
    <cellStyle name="Excel_BuiltIn_Good 1" xfId="10" xr:uid="{00000000-0005-0000-0000-000002000000}"/>
    <cellStyle name="Normal" xfId="0" builtinId="0"/>
    <cellStyle name="Normal 12" xfId="7" xr:uid="{00000000-0005-0000-0000-000004000000}"/>
    <cellStyle name="Normal 2" xfId="2" xr:uid="{00000000-0005-0000-0000-000005000000}"/>
    <cellStyle name="Normal 2 4" xfId="5" xr:uid="{00000000-0005-0000-0000-000006000000}"/>
    <cellStyle name="Normal_9908m" xfId="13" xr:uid="{00000000-0005-0000-0000-000007000000}"/>
    <cellStyle name="Normal_Būvd" xfId="9" xr:uid="{00000000-0005-0000-0000-000008000000}"/>
    <cellStyle name="Normal_Sheet1" xfId="12" xr:uid="{00000000-0005-0000-0000-000009000000}"/>
    <cellStyle name="Normal_Sheet2" xfId="8" xr:uid="{00000000-0005-0000-0000-00000A000000}"/>
    <cellStyle name="Parastais 2" xfId="11" xr:uid="{00000000-0005-0000-0000-00000C000000}"/>
    <cellStyle name="Style 1" xfId="6" xr:uid="{00000000-0005-0000-0000-00000D000000}"/>
    <cellStyle name="Обычный_33. OZOLNIEKU NOVADA DOME_OZO SKOLA_TELPU, GAITENU, KAPNU TELPU REMONTS_TAME_VADIMS_2011_02_25_melnraksts" xfId="1" xr:uid="{00000000-0005-0000-0000-00000E000000}"/>
    <cellStyle name="Обычный_saulkrasti_tame" xfId="3" xr:uid="{00000000-0005-0000-0000-00000F000000}"/>
  </cellStyles>
  <dxfs count="153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34</xdr:row>
      <xdr:rowOff>22860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33</xdr:row>
      <xdr:rowOff>129540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2103120" y="86487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236220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18</xdr:row>
      <xdr:rowOff>228600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2103120" y="519684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12</xdr:row>
      <xdr:rowOff>0</xdr:rowOff>
    </xdr:from>
    <xdr:to>
      <xdr:col>2</xdr:col>
      <xdr:colOff>861060</xdr:colOff>
      <xdr:row>12</xdr:row>
      <xdr:rowOff>236220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2080260" y="37795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15</xdr:row>
      <xdr:rowOff>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2080260" y="3962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152528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33</xdr:row>
      <xdr:rowOff>0</xdr:rowOff>
    </xdr:from>
    <xdr:to>
      <xdr:col>2</xdr:col>
      <xdr:colOff>861060</xdr:colOff>
      <xdr:row>34</xdr:row>
      <xdr:rowOff>784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2103120" y="80010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22</xdr:row>
      <xdr:rowOff>160804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2103120" y="57531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35</xdr:row>
      <xdr:rowOff>0</xdr:rowOff>
    </xdr:from>
    <xdr:to>
      <xdr:col>2</xdr:col>
      <xdr:colOff>861060</xdr:colOff>
      <xdr:row>36</xdr:row>
      <xdr:rowOff>97971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2103120" y="83591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2103120" y="105384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54</xdr:row>
      <xdr:rowOff>0</xdr:rowOff>
    </xdr:from>
    <xdr:to>
      <xdr:col>2</xdr:col>
      <xdr:colOff>861060</xdr:colOff>
      <xdr:row>56</xdr:row>
      <xdr:rowOff>21771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2103120" y="118338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48</xdr:row>
      <xdr:rowOff>0</xdr:rowOff>
    </xdr:from>
    <xdr:to>
      <xdr:col>2</xdr:col>
      <xdr:colOff>861060</xdr:colOff>
      <xdr:row>49</xdr:row>
      <xdr:rowOff>76201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2103120" y="107137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49</xdr:row>
      <xdr:rowOff>0</xdr:rowOff>
    </xdr:from>
    <xdr:to>
      <xdr:col>2</xdr:col>
      <xdr:colOff>861060</xdr:colOff>
      <xdr:row>50</xdr:row>
      <xdr:rowOff>76199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2103120" y="1088898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80</xdr:row>
      <xdr:rowOff>0</xdr:rowOff>
    </xdr:from>
    <xdr:to>
      <xdr:col>2</xdr:col>
      <xdr:colOff>861060</xdr:colOff>
      <xdr:row>81</xdr:row>
      <xdr:rowOff>1905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2103120" y="172288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44</xdr:row>
      <xdr:rowOff>0</xdr:rowOff>
    </xdr:from>
    <xdr:to>
      <xdr:col>2</xdr:col>
      <xdr:colOff>861060</xdr:colOff>
      <xdr:row>45</xdr:row>
      <xdr:rowOff>152399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2103120" y="100203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36</xdr:row>
      <xdr:rowOff>0</xdr:rowOff>
    </xdr:from>
    <xdr:to>
      <xdr:col>2</xdr:col>
      <xdr:colOff>861060</xdr:colOff>
      <xdr:row>37</xdr:row>
      <xdr:rowOff>8325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2103120" y="85420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67</xdr:row>
      <xdr:rowOff>0</xdr:rowOff>
    </xdr:from>
    <xdr:to>
      <xdr:col>2</xdr:col>
      <xdr:colOff>861060</xdr:colOff>
      <xdr:row>74</xdr:row>
      <xdr:rowOff>1890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67</xdr:row>
      <xdr:rowOff>0</xdr:rowOff>
    </xdr:from>
    <xdr:to>
      <xdr:col>2</xdr:col>
      <xdr:colOff>861060</xdr:colOff>
      <xdr:row>74</xdr:row>
      <xdr:rowOff>1890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67</xdr:row>
      <xdr:rowOff>0</xdr:rowOff>
    </xdr:from>
    <xdr:to>
      <xdr:col>2</xdr:col>
      <xdr:colOff>861060</xdr:colOff>
      <xdr:row>74</xdr:row>
      <xdr:rowOff>1890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67</xdr:row>
      <xdr:rowOff>0</xdr:rowOff>
    </xdr:from>
    <xdr:to>
      <xdr:col>2</xdr:col>
      <xdr:colOff>861060</xdr:colOff>
      <xdr:row>74</xdr:row>
      <xdr:rowOff>1890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67</xdr:row>
      <xdr:rowOff>0</xdr:rowOff>
    </xdr:from>
    <xdr:to>
      <xdr:col>2</xdr:col>
      <xdr:colOff>861060</xdr:colOff>
      <xdr:row>74</xdr:row>
      <xdr:rowOff>1890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67</xdr:row>
      <xdr:rowOff>0</xdr:rowOff>
    </xdr:from>
    <xdr:to>
      <xdr:col>2</xdr:col>
      <xdr:colOff>861060</xdr:colOff>
      <xdr:row>74</xdr:row>
      <xdr:rowOff>1890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67</xdr:row>
      <xdr:rowOff>0</xdr:rowOff>
    </xdr:from>
    <xdr:to>
      <xdr:col>2</xdr:col>
      <xdr:colOff>861060</xdr:colOff>
      <xdr:row>74</xdr:row>
      <xdr:rowOff>1890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67</xdr:row>
      <xdr:rowOff>0</xdr:rowOff>
    </xdr:from>
    <xdr:to>
      <xdr:col>2</xdr:col>
      <xdr:colOff>861060</xdr:colOff>
      <xdr:row>74</xdr:row>
      <xdr:rowOff>1890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67</xdr:row>
      <xdr:rowOff>0</xdr:rowOff>
    </xdr:from>
    <xdr:to>
      <xdr:col>2</xdr:col>
      <xdr:colOff>861060</xdr:colOff>
      <xdr:row>74</xdr:row>
      <xdr:rowOff>1890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67</xdr:row>
      <xdr:rowOff>0</xdr:rowOff>
    </xdr:from>
    <xdr:to>
      <xdr:col>2</xdr:col>
      <xdr:colOff>861060</xdr:colOff>
      <xdr:row>74</xdr:row>
      <xdr:rowOff>1890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2103120" y="1458468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29</xdr:row>
      <xdr:rowOff>30480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19</xdr:row>
      <xdr:rowOff>0</xdr:rowOff>
    </xdr:from>
    <xdr:to>
      <xdr:col>2</xdr:col>
      <xdr:colOff>861060</xdr:colOff>
      <xdr:row>20</xdr:row>
      <xdr:rowOff>83820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2103120" y="52730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137160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20</xdr:row>
      <xdr:rowOff>0</xdr:rowOff>
    </xdr:from>
    <xdr:to>
      <xdr:col>2</xdr:col>
      <xdr:colOff>861060</xdr:colOff>
      <xdr:row>21</xdr:row>
      <xdr:rowOff>83820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2103120" y="545592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20</xdr:row>
      <xdr:rowOff>53340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60960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15240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17</xdr:row>
      <xdr:rowOff>106680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53340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17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2103120" y="47244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27</xdr:row>
      <xdr:rowOff>0</xdr:rowOff>
    </xdr:from>
    <xdr:to>
      <xdr:col>2</xdr:col>
      <xdr:colOff>861060</xdr:colOff>
      <xdr:row>28</xdr:row>
      <xdr:rowOff>0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2103120" y="7338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40</xdr:row>
      <xdr:rowOff>30480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38</xdr:row>
      <xdr:rowOff>0</xdr:rowOff>
    </xdr:from>
    <xdr:to>
      <xdr:col>2</xdr:col>
      <xdr:colOff>861060</xdr:colOff>
      <xdr:row>39</xdr:row>
      <xdr:rowOff>137160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2103120" y="942594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40</xdr:row>
      <xdr:rowOff>0</xdr:rowOff>
    </xdr:from>
    <xdr:to>
      <xdr:col>2</xdr:col>
      <xdr:colOff>861060</xdr:colOff>
      <xdr:row>43</xdr:row>
      <xdr:rowOff>160020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2103120" y="97764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1546860</xdr:colOff>
      <xdr:row>39</xdr:row>
      <xdr:rowOff>152400</xdr:rowOff>
    </xdr:from>
    <xdr:to>
      <xdr:col>2</xdr:col>
      <xdr:colOff>1546860</xdr:colOff>
      <xdr:row>43</xdr:row>
      <xdr:rowOff>144780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2788920" y="975360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47</xdr:row>
      <xdr:rowOff>0</xdr:rowOff>
    </xdr:from>
    <xdr:to>
      <xdr:col>2</xdr:col>
      <xdr:colOff>861060</xdr:colOff>
      <xdr:row>48</xdr:row>
      <xdr:rowOff>76200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2103120" y="1128522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160020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600-00003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600-00003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600-00003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24</xdr:row>
      <xdr:rowOff>99060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600-00003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600-00004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600-00004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600-00004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600-00004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600-00005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600-00005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600-00005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600-00005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600-00006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600-00006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600-000066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21</xdr:row>
      <xdr:rowOff>0</xdr:rowOff>
    </xdr:from>
    <xdr:to>
      <xdr:col>2</xdr:col>
      <xdr:colOff>861060</xdr:colOff>
      <xdr:row>22</xdr:row>
      <xdr:rowOff>0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SpPr txBox="1">
          <a:spLocks noChangeArrowheads="1"/>
        </xdr:cNvSpPr>
      </xdr:nvSpPr>
      <xdr:spPr bwMode="auto">
        <a:xfrm>
          <a:off x="2103120" y="563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600-00008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600-00008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600-00008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600-00008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600-00008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274320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600-00008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600-00008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600-00008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600-00008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600-00008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600-00008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600-00008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600-00009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600-00009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600-00009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600-00009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600-00009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600-00009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600-00009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600-00009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600-00009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600-00009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600-00009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600-00009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600-00009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600-00009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600-00009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600-0000A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600-0000A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600-0000A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600-0000A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600-0000A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600-0000A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600-0000A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600-0000A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600-0000A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600-0000A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600-0000A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600-0000A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600-0000A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600-0000A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600-0000B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600-0000B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600-0000B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600-0000B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600-0000B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600-0000B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600-0000B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600-0000B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600-0000B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600-0000B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600-0000B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600-0000B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600-0000B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600-0000B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600-0000B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600-0000C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600-0000C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600-0000C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600-0000C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137160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600-0000C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600-0000C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600-0000C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600-0000C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600-0000C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600-0000C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600-0000C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600-0000C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600-0000C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600-0000D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600-0000D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600-0000D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600-0000D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600-0000D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600-0000D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600-0000D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600-0000D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600-0000D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24</xdr:row>
      <xdr:rowOff>213360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600-0000D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600-0000D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600-0000D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600-0000D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600-0000D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600-0000D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600-0000E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600-0000E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600-0000E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600-0000E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600-0000E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600-0000E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600-0000E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600-0000E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600-0000E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600-0000E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600-0000E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600-0000E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600-0000E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600-0000E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600-0000E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600-0000F0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600-0000F1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600-0000F2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600-0000F3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600-0000F4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600-0000F5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600-0000F6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152400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600-0000F7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600-0000F8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600-0000F9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600-0000FA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600-0000FB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600-0000FD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600-0000FE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600-0000FF02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600-000000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600-000001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600-000002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600-000003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600-000005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600-000006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600-000007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600-000008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600-000009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600-00000A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600-00000B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600-00000C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600-00000E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600-00000F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600-000010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600-000011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600-000012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600-000013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600-000014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22</xdr:row>
      <xdr:rowOff>0</xdr:rowOff>
    </xdr:from>
    <xdr:to>
      <xdr:col>2</xdr:col>
      <xdr:colOff>861060</xdr:colOff>
      <xdr:row>23</xdr:row>
      <xdr:rowOff>144780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600-000015030000}"/>
            </a:ext>
          </a:extLst>
        </xdr:cNvPr>
        <xdr:cNvSpPr txBox="1">
          <a:spLocks noChangeArrowheads="1"/>
        </xdr:cNvSpPr>
      </xdr:nvSpPr>
      <xdr:spPr bwMode="auto">
        <a:xfrm>
          <a:off x="2103120" y="58140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600-00001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600-00001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600-00001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600-00001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600-00001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600-00001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600-00001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600-00001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600-00002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600-00002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600-00002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600-00002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600-00002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600-00002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600-00002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600-00002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600-00002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58</xdr:row>
      <xdr:rowOff>30480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600-00002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600-00002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600-00002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600-00002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600-00002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600-00002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600-00003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600-00003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600-00003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600-00003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600-00003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600-00003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600-00003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600-00003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600-00003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600-00003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600-00003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600-00004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600-00004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600-00004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600-00004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600-00004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600-00004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600-00005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600-00005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600-00005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600-00005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600-00005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600-00005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600-00005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600-00005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600-00005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600-00005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600-00005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600-00006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600-00006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600-00006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600-00006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600-00006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600-00006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600-00006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600-00006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600-00006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600-00006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600-00006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600-00006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600-00006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600-00006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600-00006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600-00006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600-00007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600-00007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600-00007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600-00007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600-00007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600-00007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600-00007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600-00007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600-00007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137160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600-00007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600-00007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600-00007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600-00007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600-00007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600-00007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600-00007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600-00008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600-00008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600-00008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600-00008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600-00008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600-00008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600-00008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600-00008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600-00008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600-00008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600-00008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600-00008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600-00008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600-00008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600-00008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600-00008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600-00009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600-00009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600-00009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600-00009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600-00009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600-00009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600-00009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600-00009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600-00009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600-00009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600-00009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600-00009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600-00009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600-00009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600-00009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600-00009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600-0000A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600-0000A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600-0000A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600-0000A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600-0000A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600-0000A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600-0000A6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600-0000A7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600-0000A8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600-0000A9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600-0000AA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600-0000AB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600-0000AC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600-0000AD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600-0000AE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600-0000AF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600-0000B0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600-0000B1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600-0000B2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600-0000B3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600-0000B4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56</xdr:row>
      <xdr:rowOff>0</xdr:rowOff>
    </xdr:from>
    <xdr:to>
      <xdr:col>2</xdr:col>
      <xdr:colOff>861060</xdr:colOff>
      <xdr:row>57</xdr:row>
      <xdr:rowOff>0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600-0000B5030000}"/>
            </a:ext>
          </a:extLst>
        </xdr:cNvPr>
        <xdr:cNvSpPr txBox="1">
          <a:spLocks noChangeArrowheads="1"/>
        </xdr:cNvSpPr>
      </xdr:nvSpPr>
      <xdr:spPr bwMode="auto">
        <a:xfrm>
          <a:off x="2103120" y="1309116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35</xdr:row>
      <xdr:rowOff>205740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35</xdr:row>
      <xdr:rowOff>205740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35</xdr:row>
      <xdr:rowOff>205740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35</xdr:row>
      <xdr:rowOff>205740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35</xdr:row>
      <xdr:rowOff>205740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35</xdr:row>
      <xdr:rowOff>205740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35</xdr:row>
      <xdr:rowOff>205740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35</xdr:row>
      <xdr:rowOff>205740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35</xdr:row>
      <xdr:rowOff>205740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32</xdr:row>
      <xdr:rowOff>0</xdr:rowOff>
    </xdr:from>
    <xdr:to>
      <xdr:col>2</xdr:col>
      <xdr:colOff>861060</xdr:colOff>
      <xdr:row>35</xdr:row>
      <xdr:rowOff>205740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2103120" y="717804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37</xdr:row>
      <xdr:rowOff>0</xdr:rowOff>
    </xdr:from>
    <xdr:to>
      <xdr:col>2</xdr:col>
      <xdr:colOff>861060</xdr:colOff>
      <xdr:row>40</xdr:row>
      <xdr:rowOff>91440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37</xdr:row>
      <xdr:rowOff>0</xdr:rowOff>
    </xdr:from>
    <xdr:to>
      <xdr:col>2</xdr:col>
      <xdr:colOff>861060</xdr:colOff>
      <xdr:row>40</xdr:row>
      <xdr:rowOff>91440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37</xdr:row>
      <xdr:rowOff>0</xdr:rowOff>
    </xdr:from>
    <xdr:to>
      <xdr:col>2</xdr:col>
      <xdr:colOff>861060</xdr:colOff>
      <xdr:row>40</xdr:row>
      <xdr:rowOff>91440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37</xdr:row>
      <xdr:rowOff>0</xdr:rowOff>
    </xdr:from>
    <xdr:to>
      <xdr:col>2</xdr:col>
      <xdr:colOff>861060</xdr:colOff>
      <xdr:row>40</xdr:row>
      <xdr:rowOff>91440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37</xdr:row>
      <xdr:rowOff>0</xdr:rowOff>
    </xdr:from>
    <xdr:to>
      <xdr:col>2</xdr:col>
      <xdr:colOff>861060</xdr:colOff>
      <xdr:row>40</xdr:row>
      <xdr:rowOff>91440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37</xdr:row>
      <xdr:rowOff>0</xdr:rowOff>
    </xdr:from>
    <xdr:to>
      <xdr:col>2</xdr:col>
      <xdr:colOff>861060</xdr:colOff>
      <xdr:row>40</xdr:row>
      <xdr:rowOff>91440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37</xdr:row>
      <xdr:rowOff>0</xdr:rowOff>
    </xdr:from>
    <xdr:to>
      <xdr:col>2</xdr:col>
      <xdr:colOff>861060</xdr:colOff>
      <xdr:row>40</xdr:row>
      <xdr:rowOff>91440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37</xdr:row>
      <xdr:rowOff>0</xdr:rowOff>
    </xdr:from>
    <xdr:to>
      <xdr:col>2</xdr:col>
      <xdr:colOff>861060</xdr:colOff>
      <xdr:row>40</xdr:row>
      <xdr:rowOff>91440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37</xdr:row>
      <xdr:rowOff>0</xdr:rowOff>
    </xdr:from>
    <xdr:to>
      <xdr:col>2</xdr:col>
      <xdr:colOff>861060</xdr:colOff>
      <xdr:row>40</xdr:row>
      <xdr:rowOff>91440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37</xdr:row>
      <xdr:rowOff>0</xdr:rowOff>
    </xdr:from>
    <xdr:to>
      <xdr:col>2</xdr:col>
      <xdr:colOff>861060</xdr:colOff>
      <xdr:row>40</xdr:row>
      <xdr:rowOff>91440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2103120" y="805434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861060</xdr:colOff>
      <xdr:row>13</xdr:row>
      <xdr:rowOff>0</xdr:rowOff>
    </xdr:from>
    <xdr:to>
      <xdr:col>2</xdr:col>
      <xdr:colOff>861060</xdr:colOff>
      <xdr:row>19</xdr:row>
      <xdr:rowOff>7620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2103120" y="387096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31"/>
  <sheetViews>
    <sheetView workbookViewId="0">
      <selection activeCell="B26" sqref="B26:C26"/>
    </sheetView>
  </sheetViews>
  <sheetFormatPr defaultRowHeight="11.25" x14ac:dyDescent="0.2"/>
  <cols>
    <col min="1" max="1" width="16.85546875" style="1" customWidth="1"/>
    <col min="2" max="2" width="43.285156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98" t="s">
        <v>1</v>
      </c>
      <c r="C4" s="198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99" t="s">
        <v>3</v>
      </c>
      <c r="C8" s="199"/>
    </row>
    <row r="11" spans="1:3" x14ac:dyDescent="0.2">
      <c r="B11" s="2" t="s">
        <v>4</v>
      </c>
    </row>
    <row r="12" spans="1:3" x14ac:dyDescent="0.2">
      <c r="B12" s="80" t="s">
        <v>52</v>
      </c>
    </row>
    <row r="13" spans="1:3" x14ac:dyDescent="0.2">
      <c r="A13" s="4" t="s">
        <v>5</v>
      </c>
      <c r="B13" s="75" t="s">
        <v>55</v>
      </c>
      <c r="C13" s="75"/>
    </row>
    <row r="14" spans="1:3" x14ac:dyDescent="0.2">
      <c r="A14" s="4" t="s">
        <v>6</v>
      </c>
      <c r="B14" s="75" t="s">
        <v>56</v>
      </c>
      <c r="C14" s="75"/>
    </row>
    <row r="15" spans="1:3" x14ac:dyDescent="0.2">
      <c r="A15" s="4" t="s">
        <v>7</v>
      </c>
      <c r="B15" s="74" t="s">
        <v>57</v>
      </c>
      <c r="C15" s="74"/>
    </row>
    <row r="16" spans="1:3" x14ac:dyDescent="0.2">
      <c r="A16" s="4" t="s">
        <v>8</v>
      </c>
      <c r="B16" s="73"/>
      <c r="C16" s="73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77">
        <v>1</v>
      </c>
      <c r="B19" s="89" t="s">
        <v>58</v>
      </c>
      <c r="C19" s="8">
        <f>'Kops a'!E26</f>
        <v>0</v>
      </c>
    </row>
    <row r="20" spans="1:3" ht="12" thickBot="1" x14ac:dyDescent="0.25">
      <c r="A20" s="78"/>
      <c r="B20" s="79"/>
      <c r="C20" s="9"/>
    </row>
    <row r="21" spans="1:3" ht="12" thickBot="1" x14ac:dyDescent="0.25">
      <c r="A21" s="10"/>
      <c r="B21" s="11" t="s">
        <v>12</v>
      </c>
      <c r="C21" s="12">
        <f>SUM(C19:C20)</f>
        <v>0</v>
      </c>
    </row>
    <row r="22" spans="1:3" ht="12" thickBot="1" x14ac:dyDescent="0.25">
      <c r="B22" s="13"/>
      <c r="C22" s="14"/>
    </row>
    <row r="23" spans="1:3" ht="12" thickBot="1" x14ac:dyDescent="0.25">
      <c r="A23" s="200" t="s">
        <v>13</v>
      </c>
      <c r="B23" s="201"/>
      <c r="C23" s="15">
        <f>ROUND(C21*21%,2)</f>
        <v>0</v>
      </c>
    </row>
    <row r="26" spans="1:3" x14ac:dyDescent="0.2">
      <c r="A26" s="1" t="s">
        <v>14</v>
      </c>
      <c r="B26" s="202"/>
      <c r="C26" s="202"/>
    </row>
    <row r="27" spans="1:3" x14ac:dyDescent="0.2">
      <c r="B27" s="197" t="s">
        <v>15</v>
      </c>
      <c r="C27" s="197"/>
    </row>
    <row r="29" spans="1:3" x14ac:dyDescent="0.2">
      <c r="A29" s="1" t="s">
        <v>53</v>
      </c>
      <c r="B29" s="16"/>
      <c r="C29" s="16"/>
    </row>
    <row r="30" spans="1:3" x14ac:dyDescent="0.2">
      <c r="A30" s="16"/>
      <c r="B30" s="16"/>
      <c r="C30" s="16"/>
    </row>
    <row r="31" spans="1:3" x14ac:dyDescent="0.2">
      <c r="A31" s="1" t="s">
        <v>337</v>
      </c>
    </row>
  </sheetData>
  <mergeCells count="5">
    <mergeCell ref="B27:C27"/>
    <mergeCell ref="B4:C4"/>
    <mergeCell ref="B8:C8"/>
    <mergeCell ref="A23:B23"/>
    <mergeCell ref="B26:C26"/>
  </mergeCells>
  <conditionalFormatting sqref="C19 C21 C23">
    <cfRule type="cellIs" dxfId="152" priority="9" operator="equal">
      <formula>0</formula>
    </cfRule>
  </conditionalFormatting>
  <conditionalFormatting sqref="B13:B16">
    <cfRule type="cellIs" dxfId="151" priority="8" operator="equal">
      <formula>0</formula>
    </cfRule>
  </conditionalFormatting>
  <conditionalFormatting sqref="B19">
    <cfRule type="cellIs" dxfId="150" priority="7" operator="equal">
      <formula>0</formula>
    </cfRule>
  </conditionalFormatting>
  <conditionalFormatting sqref="B29">
    <cfRule type="cellIs" dxfId="149" priority="5" operator="equal">
      <formula>0</formula>
    </cfRule>
  </conditionalFormatting>
  <conditionalFormatting sqref="B26:C26">
    <cfRule type="cellIs" dxfId="148" priority="3" operator="equal">
      <formula>0</formula>
    </cfRule>
  </conditionalFormatting>
  <conditionalFormatting sqref="A19">
    <cfRule type="cellIs" dxfId="147" priority="2" operator="equal">
      <formula>0</formula>
    </cfRule>
  </conditionalFormatting>
  <conditionalFormatting sqref="A31">
    <cfRule type="containsText" dxfId="146" priority="1" operator="containsText" text="Tāme sastādīta 20__. gada __. _________">
      <formula>NOT(ISERROR(SEARCH("Tāme sastādīta 20__. gada __. _________",A31)))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9"/>
  <sheetViews>
    <sheetView tabSelected="1" workbookViewId="0">
      <selection activeCell="I24" sqref="I24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99"/>
      <c r="H1" s="199"/>
      <c r="I1" s="199"/>
    </row>
    <row r="2" spans="1:9" x14ac:dyDescent="0.2">
      <c r="A2" s="240" t="s">
        <v>16</v>
      </c>
      <c r="B2" s="240"/>
      <c r="C2" s="240"/>
      <c r="D2" s="240"/>
      <c r="E2" s="240"/>
      <c r="F2" s="240"/>
      <c r="G2" s="240"/>
      <c r="H2" s="240"/>
      <c r="I2" s="240"/>
    </row>
    <row r="3" spans="1:9" x14ac:dyDescent="0.2">
      <c r="A3" s="2"/>
      <c r="B3" s="2"/>
      <c r="C3" s="2"/>
      <c r="D3" s="2"/>
      <c r="E3" s="2" t="s">
        <v>55</v>
      </c>
      <c r="F3" s="2"/>
      <c r="G3" s="2"/>
      <c r="H3" s="2"/>
      <c r="I3" s="2"/>
    </row>
    <row r="4" spans="1:9" x14ac:dyDescent="0.2">
      <c r="A4" s="2"/>
      <c r="B4" s="2"/>
      <c r="C4" s="241" t="s">
        <v>17</v>
      </c>
      <c r="D4" s="241"/>
      <c r="E4" s="241"/>
      <c r="F4" s="241"/>
      <c r="G4" s="241"/>
      <c r="H4" s="241"/>
      <c r="I4" s="241"/>
    </row>
    <row r="5" spans="1:9" ht="11.25" customHeight="1" x14ac:dyDescent="0.2">
      <c r="A5" s="81"/>
      <c r="B5" s="81"/>
      <c r="C5" s="243" t="s">
        <v>52</v>
      </c>
      <c r="D5" s="243"/>
      <c r="E5" s="243"/>
      <c r="F5" s="243"/>
      <c r="G5" s="243"/>
      <c r="H5" s="243"/>
      <c r="I5" s="243"/>
    </row>
    <row r="6" spans="1:9" x14ac:dyDescent="0.2">
      <c r="A6" s="239" t="s">
        <v>18</v>
      </c>
      <c r="B6" s="239"/>
      <c r="C6" s="239"/>
      <c r="D6" s="242" t="str">
        <f>'Kopt a'!B13</f>
        <v>Daudzdzīvokļu dzīvojamās mājas atjaunošana</v>
      </c>
      <c r="E6" s="242"/>
      <c r="F6" s="242"/>
      <c r="G6" s="242"/>
      <c r="H6" s="242"/>
      <c r="I6" s="242"/>
    </row>
    <row r="7" spans="1:9" x14ac:dyDescent="0.2">
      <c r="A7" s="239" t="s">
        <v>6</v>
      </c>
      <c r="B7" s="239"/>
      <c r="C7" s="239"/>
      <c r="D7" s="235" t="str">
        <f>'Kopt a'!B14</f>
        <v>Daudzdzīvokļu dzīvojamā māja</v>
      </c>
      <c r="E7" s="235"/>
      <c r="F7" s="235"/>
      <c r="G7" s="235"/>
      <c r="H7" s="235"/>
      <c r="I7" s="235"/>
    </row>
    <row r="8" spans="1:9" x14ac:dyDescent="0.2">
      <c r="A8" s="234" t="s">
        <v>19</v>
      </c>
      <c r="B8" s="234"/>
      <c r="C8" s="234"/>
      <c r="D8" s="235" t="str">
        <f>'Kopt a'!B15</f>
        <v>Metālistu iela 7, Rēzekne</v>
      </c>
      <c r="E8" s="235"/>
      <c r="F8" s="235"/>
      <c r="G8" s="235"/>
      <c r="H8" s="235"/>
      <c r="I8" s="235"/>
    </row>
    <row r="9" spans="1:9" x14ac:dyDescent="0.2">
      <c r="A9" s="234" t="s">
        <v>20</v>
      </c>
      <c r="B9" s="234"/>
      <c r="C9" s="234"/>
      <c r="D9" s="235">
        <f>'Kopt a'!B16</f>
        <v>0</v>
      </c>
      <c r="E9" s="235"/>
      <c r="F9" s="235"/>
      <c r="G9" s="235"/>
      <c r="H9" s="235"/>
      <c r="I9" s="235"/>
    </row>
    <row r="10" spans="1:9" x14ac:dyDescent="0.2">
      <c r="C10" s="4" t="s">
        <v>21</v>
      </c>
      <c r="D10" s="236">
        <f>E26</f>
        <v>0</v>
      </c>
      <c r="E10" s="236"/>
      <c r="F10" s="76"/>
      <c r="G10" s="76"/>
      <c r="H10" s="76"/>
      <c r="I10" s="76"/>
    </row>
    <row r="11" spans="1:9" x14ac:dyDescent="0.2">
      <c r="C11" s="4" t="s">
        <v>22</v>
      </c>
      <c r="D11" s="236">
        <f>I22</f>
        <v>0</v>
      </c>
      <c r="E11" s="236"/>
      <c r="F11" s="76"/>
      <c r="G11" s="76"/>
      <c r="H11" s="76"/>
      <c r="I11" s="76"/>
    </row>
    <row r="12" spans="1:9" ht="12" thickBot="1" x14ac:dyDescent="0.25">
      <c r="F12" s="17"/>
      <c r="G12" s="17"/>
      <c r="H12" s="17"/>
      <c r="I12" s="17"/>
    </row>
    <row r="13" spans="1:9" x14ac:dyDescent="0.2">
      <c r="A13" s="220" t="s">
        <v>23</v>
      </c>
      <c r="B13" s="222" t="s">
        <v>24</v>
      </c>
      <c r="C13" s="224" t="s">
        <v>25</v>
      </c>
      <c r="D13" s="225"/>
      <c r="E13" s="237" t="s">
        <v>26</v>
      </c>
      <c r="F13" s="230" t="s">
        <v>27</v>
      </c>
      <c r="G13" s="231"/>
      <c r="H13" s="231"/>
      <c r="I13" s="232" t="s">
        <v>28</v>
      </c>
    </row>
    <row r="14" spans="1:9" ht="23.25" thickBot="1" x14ac:dyDescent="0.25">
      <c r="A14" s="221"/>
      <c r="B14" s="223"/>
      <c r="C14" s="226"/>
      <c r="D14" s="227"/>
      <c r="E14" s="238"/>
      <c r="F14" s="18" t="s">
        <v>29</v>
      </c>
      <c r="G14" s="19" t="s">
        <v>30</v>
      </c>
      <c r="H14" s="19" t="s">
        <v>31</v>
      </c>
      <c r="I14" s="233"/>
    </row>
    <row r="15" spans="1:9" x14ac:dyDescent="0.2">
      <c r="A15" s="71">
        <v>1</v>
      </c>
      <c r="B15" s="23" t="str">
        <f>IF(A15=0,0,CONCATENATE("Lt-",A15))</f>
        <v>Lt-1</v>
      </c>
      <c r="C15" s="228" t="s">
        <v>59</v>
      </c>
      <c r="D15" s="229"/>
      <c r="E15" s="55">
        <f>'1a'!P25</f>
        <v>0</v>
      </c>
      <c r="F15" s="50">
        <f>'1a'!M25</f>
        <v>0</v>
      </c>
      <c r="G15" s="51">
        <f>'1a'!N25</f>
        <v>0</v>
      </c>
      <c r="H15" s="51">
        <f>'1a'!O25</f>
        <v>0</v>
      </c>
      <c r="I15" s="52">
        <f>'1a'!L25</f>
        <v>0</v>
      </c>
    </row>
    <row r="16" spans="1:9" x14ac:dyDescent="0.2">
      <c r="A16" s="72">
        <v>2</v>
      </c>
      <c r="B16" s="24" t="str">
        <f>IF(A16=0,0,CONCATENATE("Lt-",A16))</f>
        <v>Lt-2</v>
      </c>
      <c r="C16" s="218" t="s">
        <v>60</v>
      </c>
      <c r="D16" s="219"/>
      <c r="E16" s="56">
        <f>'2a'!P52</f>
        <v>0</v>
      </c>
      <c r="F16" s="44">
        <f>'2a'!M52</f>
        <v>0</v>
      </c>
      <c r="G16" s="53">
        <f>'2a'!N52</f>
        <v>0</v>
      </c>
      <c r="H16" s="53">
        <f>'2a'!O52</f>
        <v>0</v>
      </c>
      <c r="I16" s="54">
        <f>'2a'!L52</f>
        <v>0</v>
      </c>
    </row>
    <row r="17" spans="1:9" x14ac:dyDescent="0.2">
      <c r="A17" s="72">
        <v>3</v>
      </c>
      <c r="B17" s="24" t="str">
        <f t="shared" ref="B17:B21" si="0">IF(A17=0,0,CONCATENATE("Lt-",A17))</f>
        <v>Lt-3</v>
      </c>
      <c r="C17" s="218" t="s">
        <v>61</v>
      </c>
      <c r="D17" s="219"/>
      <c r="E17" s="57">
        <f>'3a'!P22</f>
        <v>0</v>
      </c>
      <c r="F17" s="44">
        <f>'3a'!M22</f>
        <v>0</v>
      </c>
      <c r="G17" s="53">
        <f>'3a'!N22</f>
        <v>0</v>
      </c>
      <c r="H17" s="53">
        <f>'3a'!O22</f>
        <v>0</v>
      </c>
      <c r="I17" s="54">
        <f>'3a'!L22</f>
        <v>0</v>
      </c>
    </row>
    <row r="18" spans="1:9" ht="11.25" customHeight="1" x14ac:dyDescent="0.2">
      <c r="A18" s="72">
        <v>4</v>
      </c>
      <c r="B18" s="24" t="str">
        <f t="shared" si="0"/>
        <v>Lt-4</v>
      </c>
      <c r="C18" s="218" t="s">
        <v>62</v>
      </c>
      <c r="D18" s="219"/>
      <c r="E18" s="57">
        <f>'4a'!P105</f>
        <v>0</v>
      </c>
      <c r="F18" s="44">
        <f>'4a'!M105</f>
        <v>0</v>
      </c>
      <c r="G18" s="53">
        <f>'4a'!N105</f>
        <v>0</v>
      </c>
      <c r="H18" s="53">
        <f>'4a'!O105</f>
        <v>0</v>
      </c>
      <c r="I18" s="54">
        <f>'4a'!L105</f>
        <v>0</v>
      </c>
    </row>
    <row r="19" spans="1:9" x14ac:dyDescent="0.2">
      <c r="A19" s="72">
        <v>5</v>
      </c>
      <c r="B19" s="24" t="str">
        <f t="shared" si="0"/>
        <v>Lt-5</v>
      </c>
      <c r="C19" s="218" t="s">
        <v>63</v>
      </c>
      <c r="D19" s="219"/>
      <c r="E19" s="57">
        <f>'5a'!P71</f>
        <v>0</v>
      </c>
      <c r="F19" s="44">
        <f>'5a'!M71</f>
        <v>0</v>
      </c>
      <c r="G19" s="53">
        <f>'5a'!N71</f>
        <v>0</v>
      </c>
      <c r="H19" s="53">
        <f>'5a'!O71</f>
        <v>0</v>
      </c>
      <c r="I19" s="54">
        <f>'5a'!L71</f>
        <v>0</v>
      </c>
    </row>
    <row r="20" spans="1:9" x14ac:dyDescent="0.2">
      <c r="A20" s="72">
        <v>6</v>
      </c>
      <c r="B20" s="24" t="str">
        <f t="shared" si="0"/>
        <v>Lt-6</v>
      </c>
      <c r="C20" s="218" t="s">
        <v>64</v>
      </c>
      <c r="D20" s="219"/>
      <c r="E20" s="57">
        <f>'6a'!P51</f>
        <v>0</v>
      </c>
      <c r="F20" s="44">
        <f>'6a'!M51</f>
        <v>0</v>
      </c>
      <c r="G20" s="53">
        <f>'6a'!N51</f>
        <v>0</v>
      </c>
      <c r="H20" s="53">
        <f>'6a'!O51</f>
        <v>0</v>
      </c>
      <c r="I20" s="54">
        <f>'6a'!L51</f>
        <v>0</v>
      </c>
    </row>
    <row r="21" spans="1:9" ht="12" thickBot="1" x14ac:dyDescent="0.25">
      <c r="A21" s="72">
        <v>7</v>
      </c>
      <c r="B21" s="24" t="str">
        <f t="shared" si="0"/>
        <v>Lt-7</v>
      </c>
      <c r="C21" s="218" t="s">
        <v>65</v>
      </c>
      <c r="D21" s="219"/>
      <c r="E21" s="57">
        <f>'7a'!P50</f>
        <v>0</v>
      </c>
      <c r="F21" s="44">
        <f>'7a'!M50</f>
        <v>0</v>
      </c>
      <c r="G21" s="53">
        <f>'7a'!N50</f>
        <v>0</v>
      </c>
      <c r="H21" s="53">
        <f>'7a'!O50</f>
        <v>0</v>
      </c>
      <c r="I21" s="54">
        <f>'7a'!L50</f>
        <v>0</v>
      </c>
    </row>
    <row r="22" spans="1:9" ht="12" thickBot="1" x14ac:dyDescent="0.25">
      <c r="A22" s="204" t="s">
        <v>32</v>
      </c>
      <c r="B22" s="205"/>
      <c r="C22" s="205"/>
      <c r="D22" s="205"/>
      <c r="E22" s="39">
        <f>SUM(E15:E21)</f>
        <v>0</v>
      </c>
      <c r="F22" s="38">
        <f>SUM(F15:F21)</f>
        <v>0</v>
      </c>
      <c r="G22" s="38">
        <f>SUM(G15:G21)</f>
        <v>0</v>
      </c>
      <c r="H22" s="38">
        <f>SUM(H15:H21)</f>
        <v>0</v>
      </c>
      <c r="I22" s="39">
        <f>SUM(I15:I21)</f>
        <v>0</v>
      </c>
    </row>
    <row r="23" spans="1:9" x14ac:dyDescent="0.2">
      <c r="A23" s="206" t="s">
        <v>33</v>
      </c>
      <c r="B23" s="207"/>
      <c r="C23" s="208"/>
      <c r="D23" s="68"/>
      <c r="E23" s="40">
        <f>ROUND(E22*$D23,2)</f>
        <v>0</v>
      </c>
      <c r="F23" s="41"/>
      <c r="G23" s="41"/>
      <c r="H23" s="41"/>
      <c r="I23" s="41"/>
    </row>
    <row r="24" spans="1:9" x14ac:dyDescent="0.2">
      <c r="A24" s="209" t="s">
        <v>34</v>
      </c>
      <c r="B24" s="210"/>
      <c r="C24" s="211"/>
      <c r="D24" s="69"/>
      <c r="E24" s="42">
        <f>ROUND(E23*$D24,2)</f>
        <v>0</v>
      </c>
      <c r="F24" s="41"/>
      <c r="G24" s="41"/>
      <c r="H24" s="41"/>
      <c r="I24" s="41"/>
    </row>
    <row r="25" spans="1:9" x14ac:dyDescent="0.2">
      <c r="A25" s="212" t="s">
        <v>35</v>
      </c>
      <c r="B25" s="213"/>
      <c r="C25" s="214"/>
      <c r="D25" s="70"/>
      <c r="E25" s="42">
        <f>ROUND(E22*$D25,2)</f>
        <v>0</v>
      </c>
      <c r="F25" s="41"/>
      <c r="G25" s="41"/>
      <c r="H25" s="41"/>
      <c r="I25" s="41"/>
    </row>
    <row r="26" spans="1:9" ht="12" thickBot="1" x14ac:dyDescent="0.25">
      <c r="A26" s="215" t="s">
        <v>36</v>
      </c>
      <c r="B26" s="216"/>
      <c r="C26" s="217"/>
      <c r="D26" s="21"/>
      <c r="E26" s="43">
        <f>SUM(E22:E25)-E24</f>
        <v>0</v>
      </c>
      <c r="F26" s="41"/>
      <c r="G26" s="41"/>
      <c r="H26" s="41"/>
      <c r="I26" s="41"/>
    </row>
    <row r="27" spans="1:9" x14ac:dyDescent="0.2">
      <c r="G27" s="20"/>
    </row>
    <row r="28" spans="1:9" x14ac:dyDescent="0.2">
      <c r="C28" s="16"/>
      <c r="D28" s="16"/>
      <c r="E28" s="16"/>
      <c r="F28" s="22"/>
      <c r="G28" s="22"/>
      <c r="H28" s="22"/>
      <c r="I28" s="22"/>
    </row>
    <row r="31" spans="1:9" x14ac:dyDescent="0.2">
      <c r="A31" s="1" t="s">
        <v>14</v>
      </c>
      <c r="B31" s="16"/>
      <c r="C31" s="203"/>
      <c r="D31" s="203"/>
      <c r="E31" s="203"/>
      <c r="F31" s="203"/>
      <c r="G31" s="203"/>
      <c r="H31" s="203"/>
    </row>
    <row r="32" spans="1:9" x14ac:dyDescent="0.2">
      <c r="A32" s="16"/>
      <c r="B32" s="16"/>
      <c r="C32" s="197" t="s">
        <v>15</v>
      </c>
      <c r="D32" s="197"/>
      <c r="E32" s="197"/>
      <c r="F32" s="197"/>
      <c r="G32" s="197"/>
      <c r="H32" s="197"/>
    </row>
    <row r="33" spans="1:8" x14ac:dyDescent="0.2">
      <c r="A33" s="16"/>
      <c r="B33" s="16"/>
      <c r="C33" s="16"/>
      <c r="D33" s="16"/>
      <c r="E33" s="16"/>
      <c r="F33" s="16"/>
      <c r="G33" s="16"/>
      <c r="H33" s="16"/>
    </row>
    <row r="34" spans="1:8" x14ac:dyDescent="0.2">
      <c r="A34" s="82" t="str">
        <f>'Kopt a'!A31</f>
        <v>Tāme sastādīta ____. gada __.______________</v>
      </c>
      <c r="B34" s="83"/>
      <c r="C34" s="83"/>
      <c r="D34" s="83"/>
      <c r="F34" s="16"/>
      <c r="G34" s="16"/>
      <c r="H34" s="16"/>
    </row>
    <row r="35" spans="1:8" x14ac:dyDescent="0.2">
      <c r="A35" s="16"/>
      <c r="B35" s="16"/>
      <c r="C35" s="16"/>
      <c r="D35" s="16"/>
      <c r="E35" s="16"/>
      <c r="F35" s="16"/>
      <c r="G35" s="16"/>
      <c r="H35" s="16"/>
    </row>
    <row r="36" spans="1:8" x14ac:dyDescent="0.2">
      <c r="A36" s="1" t="s">
        <v>37</v>
      </c>
      <c r="B36" s="16"/>
      <c r="C36" s="203"/>
      <c r="D36" s="203"/>
      <c r="E36" s="203"/>
      <c r="F36" s="203"/>
      <c r="G36" s="203"/>
      <c r="H36" s="203"/>
    </row>
    <row r="37" spans="1:8" x14ac:dyDescent="0.2">
      <c r="A37" s="16"/>
      <c r="B37" s="16"/>
      <c r="C37" s="197" t="s">
        <v>15</v>
      </c>
      <c r="D37" s="197"/>
      <c r="E37" s="197"/>
      <c r="F37" s="197"/>
      <c r="G37" s="197"/>
      <c r="H37" s="197"/>
    </row>
    <row r="38" spans="1:8" x14ac:dyDescent="0.2">
      <c r="A38" s="16"/>
      <c r="B38" s="16"/>
      <c r="C38" s="16"/>
      <c r="D38" s="16"/>
      <c r="E38" s="16"/>
      <c r="F38" s="16"/>
      <c r="G38" s="16"/>
      <c r="H38" s="16"/>
    </row>
    <row r="39" spans="1:8" x14ac:dyDescent="0.2">
      <c r="A39" s="82" t="s">
        <v>53</v>
      </c>
      <c r="B39" s="83"/>
      <c r="C39" s="88"/>
      <c r="D39" s="83"/>
      <c r="F39" s="16"/>
      <c r="G39" s="16"/>
      <c r="H39" s="16"/>
    </row>
    <row r="49" spans="5:9" x14ac:dyDescent="0.2">
      <c r="E49" s="20"/>
      <c r="F49" s="20"/>
      <c r="G49" s="20"/>
      <c r="H49" s="20"/>
      <c r="I49" s="20"/>
    </row>
  </sheetData>
  <mergeCells count="36">
    <mergeCell ref="A7:C7"/>
    <mergeCell ref="D7:I7"/>
    <mergeCell ref="G1:I1"/>
    <mergeCell ref="A2:I2"/>
    <mergeCell ref="C4:I4"/>
    <mergeCell ref="A6:C6"/>
    <mergeCell ref="D6:I6"/>
    <mergeCell ref="C5:I5"/>
    <mergeCell ref="C21:D21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C20:D20"/>
    <mergeCell ref="A13:A14"/>
    <mergeCell ref="B13:B14"/>
    <mergeCell ref="C13:D14"/>
    <mergeCell ref="C19:D19"/>
    <mergeCell ref="C15:D15"/>
    <mergeCell ref="C16:D16"/>
    <mergeCell ref="C17:D17"/>
    <mergeCell ref="C18:D18"/>
    <mergeCell ref="C31:H31"/>
    <mergeCell ref="C32:H32"/>
    <mergeCell ref="C36:H36"/>
    <mergeCell ref="C37:H37"/>
    <mergeCell ref="A22:D22"/>
    <mergeCell ref="A23:C23"/>
    <mergeCell ref="A24:C24"/>
    <mergeCell ref="A25:C25"/>
    <mergeCell ref="A26:C26"/>
  </mergeCells>
  <conditionalFormatting sqref="E22:I22">
    <cfRule type="cellIs" dxfId="145" priority="19" operator="equal">
      <formula>0</formula>
    </cfRule>
  </conditionalFormatting>
  <conditionalFormatting sqref="D10:E11">
    <cfRule type="cellIs" dxfId="144" priority="18" operator="equal">
      <formula>0</formula>
    </cfRule>
  </conditionalFormatting>
  <conditionalFormatting sqref="E15 C15:D21 E23:E26 I15:I21">
    <cfRule type="cellIs" dxfId="143" priority="16" operator="equal">
      <formula>0</formula>
    </cfRule>
  </conditionalFormatting>
  <conditionalFormatting sqref="D23:D25">
    <cfRule type="cellIs" dxfId="142" priority="14" operator="equal">
      <formula>0</formula>
    </cfRule>
  </conditionalFormatting>
  <conditionalFormatting sqref="C36:H36">
    <cfRule type="cellIs" dxfId="141" priority="11" operator="equal">
      <formula>0</formula>
    </cfRule>
  </conditionalFormatting>
  <conditionalFormatting sqref="C31:H31">
    <cfRule type="cellIs" dxfId="140" priority="10" operator="equal">
      <formula>0</formula>
    </cfRule>
  </conditionalFormatting>
  <conditionalFormatting sqref="E15:E21">
    <cfRule type="cellIs" dxfId="139" priority="8" operator="equal">
      <formula>0</formula>
    </cfRule>
  </conditionalFormatting>
  <conditionalFormatting sqref="F15:I21">
    <cfRule type="cellIs" dxfId="138" priority="7" operator="equal">
      <formula>0</formula>
    </cfRule>
  </conditionalFormatting>
  <conditionalFormatting sqref="D6:I9">
    <cfRule type="cellIs" dxfId="137" priority="6" operator="equal">
      <formula>0</formula>
    </cfRule>
  </conditionalFormatting>
  <conditionalFormatting sqref="C39">
    <cfRule type="cellIs" dxfId="136" priority="4" operator="equal">
      <formula>0</formula>
    </cfRule>
  </conditionalFormatting>
  <conditionalFormatting sqref="B15:B21">
    <cfRule type="cellIs" dxfId="135" priority="3" operator="equal">
      <formula>0</formula>
    </cfRule>
  </conditionalFormatting>
  <conditionalFormatting sqref="A15:A21">
    <cfRule type="cellIs" dxfId="13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7"/>
  <sheetViews>
    <sheetView topLeftCell="A2" zoomScale="115" zoomScaleNormal="115" workbookViewId="0">
      <selection activeCell="C27" sqref="C27"/>
    </sheetView>
  </sheetViews>
  <sheetFormatPr defaultColWidth="9.140625" defaultRowHeight="11.25" x14ac:dyDescent="0.2"/>
  <cols>
    <col min="1" max="1" width="4.5703125" style="1" customWidth="1"/>
    <col min="2" max="2" width="8.140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6.42578125" style="1" customWidth="1"/>
    <col min="7" max="7" width="5.85546875" style="1" customWidth="1"/>
    <col min="8" max="9" width="6.7109375" style="1" customWidth="1"/>
    <col min="10" max="10" width="7.570312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49">
        <f>'Kops a'!A15</f>
        <v>1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250" t="s">
        <v>66</v>
      </c>
      <c r="D2" s="250"/>
      <c r="E2" s="250"/>
      <c r="F2" s="250"/>
      <c r="G2" s="250"/>
      <c r="H2" s="250"/>
      <c r="I2" s="250"/>
      <c r="J2" s="28"/>
    </row>
    <row r="3" spans="1:16" x14ac:dyDescent="0.2">
      <c r="A3" s="29"/>
      <c r="B3" s="29"/>
      <c r="C3" s="241" t="s">
        <v>17</v>
      </c>
      <c r="D3" s="241"/>
      <c r="E3" s="241"/>
      <c r="F3" s="241"/>
      <c r="G3" s="241"/>
      <c r="H3" s="241"/>
      <c r="I3" s="241"/>
      <c r="J3" s="29"/>
    </row>
    <row r="4" spans="1:16" x14ac:dyDescent="0.2">
      <c r="A4" s="29"/>
      <c r="B4" s="29"/>
      <c r="C4" s="251" t="s">
        <v>52</v>
      </c>
      <c r="D4" s="251"/>
      <c r="E4" s="251"/>
      <c r="F4" s="251"/>
      <c r="G4" s="251"/>
      <c r="H4" s="251"/>
      <c r="I4" s="251"/>
      <c r="J4" s="29"/>
    </row>
    <row r="5" spans="1:16" ht="11.25" customHeight="1" x14ac:dyDescent="0.2">
      <c r="A5" s="22"/>
      <c r="B5" s="22"/>
      <c r="C5" s="26" t="s">
        <v>5</v>
      </c>
      <c r="D5" s="264" t="str">
        <f>'Kops a'!D6</f>
        <v>Daudzdzīvokļu dzīvojamās mājas atjaunošana</v>
      </c>
      <c r="E5" s="264"/>
      <c r="F5" s="264"/>
      <c r="G5" s="264"/>
      <c r="H5" s="264"/>
      <c r="I5" s="264"/>
      <c r="J5" s="264"/>
      <c r="K5" s="264"/>
      <c r="L5" s="264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264" t="str">
        <f>'Kops a'!D7</f>
        <v>Daudzdzīvokļu dzīvojamā māja</v>
      </c>
      <c r="E6" s="264"/>
      <c r="F6" s="264"/>
      <c r="G6" s="264"/>
      <c r="H6" s="264"/>
      <c r="I6" s="264"/>
      <c r="J6" s="264"/>
      <c r="K6" s="264"/>
      <c r="L6" s="264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264" t="str">
        <f>'Kops a'!D8</f>
        <v>Metālistu iela 7, Rēzekne</v>
      </c>
      <c r="E7" s="264"/>
      <c r="F7" s="264"/>
      <c r="G7" s="264"/>
      <c r="H7" s="264"/>
      <c r="I7" s="264"/>
      <c r="J7" s="264"/>
      <c r="K7" s="264"/>
      <c r="L7" s="264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264">
        <f>'Kops a'!D9</f>
        <v>0</v>
      </c>
      <c r="E8" s="264"/>
      <c r="F8" s="264"/>
      <c r="G8" s="264"/>
      <c r="H8" s="264"/>
      <c r="I8" s="264"/>
      <c r="J8" s="264"/>
      <c r="K8" s="264"/>
      <c r="L8" s="264"/>
      <c r="M8" s="16"/>
      <c r="N8" s="16"/>
      <c r="O8" s="16"/>
      <c r="P8" s="16"/>
    </row>
    <row r="9" spans="1:16" ht="11.25" customHeight="1" x14ac:dyDescent="0.2">
      <c r="A9" s="252" t="s">
        <v>339</v>
      </c>
      <c r="B9" s="252"/>
      <c r="C9" s="252"/>
      <c r="D9" s="252"/>
      <c r="E9" s="252"/>
      <c r="F9" s="252"/>
      <c r="G9" s="30"/>
      <c r="H9" s="30"/>
      <c r="I9" s="30"/>
      <c r="J9" s="256" t="s">
        <v>39</v>
      </c>
      <c r="K9" s="256"/>
      <c r="L9" s="256"/>
      <c r="M9" s="256"/>
      <c r="N9" s="263">
        <f>P25</f>
        <v>0</v>
      </c>
      <c r="O9" s="263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6"/>
      <c r="P10" s="84" t="str">
        <f>A31</f>
        <v>Tāme sastādīta ____. gada __.______________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220" t="s">
        <v>23</v>
      </c>
      <c r="B12" s="258" t="s">
        <v>40</v>
      </c>
      <c r="C12" s="254" t="s">
        <v>41</v>
      </c>
      <c r="D12" s="261" t="s">
        <v>42</v>
      </c>
      <c r="E12" s="244" t="s">
        <v>43</v>
      </c>
      <c r="F12" s="253" t="s">
        <v>44</v>
      </c>
      <c r="G12" s="254"/>
      <c r="H12" s="254"/>
      <c r="I12" s="254"/>
      <c r="J12" s="254"/>
      <c r="K12" s="255"/>
      <c r="L12" s="253" t="s">
        <v>45</v>
      </c>
      <c r="M12" s="254"/>
      <c r="N12" s="254"/>
      <c r="O12" s="254"/>
      <c r="P12" s="255"/>
    </row>
    <row r="13" spans="1:16" ht="126.75" customHeight="1" thickBot="1" x14ac:dyDescent="0.25">
      <c r="A13" s="257"/>
      <c r="B13" s="259"/>
      <c r="C13" s="260"/>
      <c r="D13" s="262"/>
      <c r="E13" s="245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</row>
    <row r="14" spans="1:16" ht="12.75" x14ac:dyDescent="0.2">
      <c r="A14" s="91">
        <v>1</v>
      </c>
      <c r="B14" s="59" t="s">
        <v>317</v>
      </c>
      <c r="C14" s="161" t="s">
        <v>67</v>
      </c>
      <c r="D14" s="162" t="s">
        <v>78</v>
      </c>
      <c r="E14" s="163">
        <v>200</v>
      </c>
      <c r="F14" s="94"/>
      <c r="G14" s="92"/>
      <c r="H14" s="61">
        <f>ROUND(F14*G14,2)</f>
        <v>0</v>
      </c>
      <c r="I14" s="92"/>
      <c r="J14" s="92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12.75" x14ac:dyDescent="0.2">
      <c r="A15" s="91">
        <v>2</v>
      </c>
      <c r="B15" s="59" t="s">
        <v>317</v>
      </c>
      <c r="C15" s="161" t="s">
        <v>68</v>
      </c>
      <c r="D15" s="162" t="s">
        <v>79</v>
      </c>
      <c r="E15" s="164">
        <v>1</v>
      </c>
      <c r="F15" s="94"/>
      <c r="G15" s="92"/>
      <c r="H15" s="45">
        <f t="shared" ref="H15:H24" si="0">ROUND(F15*G15,2)</f>
        <v>0</v>
      </c>
      <c r="I15" s="92"/>
      <c r="J15" s="92"/>
      <c r="K15" s="46">
        <f t="shared" ref="K15:K24" si="1">SUM(H15:J15)</f>
        <v>0</v>
      </c>
      <c r="L15" s="47">
        <f t="shared" ref="L15:L24" si="2">ROUND(E15*F15,2)</f>
        <v>0</v>
      </c>
      <c r="M15" s="45">
        <f t="shared" ref="M15:M24" si="3">ROUND(H15*E15,2)</f>
        <v>0</v>
      </c>
      <c r="N15" s="45">
        <f t="shared" ref="N15:N24" si="4">ROUND(I15*E15,2)</f>
        <v>0</v>
      </c>
      <c r="O15" s="45">
        <f t="shared" ref="O15:O24" si="5">ROUND(J15*E15,2)</f>
        <v>0</v>
      </c>
      <c r="P15" s="46">
        <f t="shared" ref="P15:P24" si="6">SUM(M15:O15)</f>
        <v>0</v>
      </c>
    </row>
    <row r="16" spans="1:16" ht="22.5" x14ac:dyDescent="0.2">
      <c r="A16" s="91">
        <v>3</v>
      </c>
      <c r="B16" s="59" t="s">
        <v>317</v>
      </c>
      <c r="C16" s="128" t="s">
        <v>69</v>
      </c>
      <c r="D16" s="165" t="s">
        <v>79</v>
      </c>
      <c r="E16" s="166">
        <v>1</v>
      </c>
      <c r="F16" s="94"/>
      <c r="G16" s="92"/>
      <c r="H16" s="45">
        <f t="shared" si="0"/>
        <v>0</v>
      </c>
      <c r="I16" s="92"/>
      <c r="J16" s="92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2.5" x14ac:dyDescent="0.2">
      <c r="A17" s="91">
        <v>4</v>
      </c>
      <c r="B17" s="59" t="s">
        <v>317</v>
      </c>
      <c r="C17" s="128" t="s">
        <v>70</v>
      </c>
      <c r="D17" s="165" t="s">
        <v>79</v>
      </c>
      <c r="E17" s="166">
        <v>1</v>
      </c>
      <c r="F17" s="94"/>
      <c r="G17" s="92"/>
      <c r="H17" s="45">
        <f t="shared" si="0"/>
        <v>0</v>
      </c>
      <c r="I17" s="92"/>
      <c r="J17" s="92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22.5" x14ac:dyDescent="0.2">
      <c r="A18" s="91">
        <v>5</v>
      </c>
      <c r="B18" s="59" t="s">
        <v>317</v>
      </c>
      <c r="C18" s="128" t="s">
        <v>71</v>
      </c>
      <c r="D18" s="165" t="s">
        <v>79</v>
      </c>
      <c r="E18" s="166">
        <v>1</v>
      </c>
      <c r="F18" s="94"/>
      <c r="G18" s="92"/>
      <c r="H18" s="45">
        <f t="shared" si="0"/>
        <v>0</v>
      </c>
      <c r="I18" s="92"/>
      <c r="J18" s="92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12.75" x14ac:dyDescent="0.2">
      <c r="A19" s="91">
        <v>6</v>
      </c>
      <c r="B19" s="59" t="s">
        <v>317</v>
      </c>
      <c r="C19" s="122" t="s">
        <v>72</v>
      </c>
      <c r="D19" s="165" t="s">
        <v>79</v>
      </c>
      <c r="E19" s="166">
        <v>1</v>
      </c>
      <c r="F19" s="94"/>
      <c r="G19" s="92"/>
      <c r="H19" s="45"/>
      <c r="I19" s="92"/>
      <c r="J19" s="92"/>
      <c r="K19" s="46"/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2.75" x14ac:dyDescent="0.2">
      <c r="A20" s="91">
        <v>7</v>
      </c>
      <c r="B20" s="59" t="s">
        <v>317</v>
      </c>
      <c r="C20" s="122" t="s">
        <v>73</v>
      </c>
      <c r="D20" s="165" t="s">
        <v>79</v>
      </c>
      <c r="E20" s="166">
        <v>1</v>
      </c>
      <c r="F20" s="94"/>
      <c r="G20" s="92"/>
      <c r="H20" s="45"/>
      <c r="I20" s="92"/>
      <c r="J20" s="92"/>
      <c r="K20" s="46"/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22.5" x14ac:dyDescent="0.2">
      <c r="A21" s="91">
        <v>8</v>
      </c>
      <c r="B21" s="59" t="s">
        <v>317</v>
      </c>
      <c r="C21" s="161" t="s">
        <v>74</v>
      </c>
      <c r="D21" s="167" t="s">
        <v>80</v>
      </c>
      <c r="E21" s="168">
        <v>1</v>
      </c>
      <c r="F21" s="94"/>
      <c r="G21" s="92"/>
      <c r="H21" s="45">
        <f t="shared" si="0"/>
        <v>0</v>
      </c>
      <c r="I21" s="92"/>
      <c r="J21" s="92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12.75" x14ac:dyDescent="0.2">
      <c r="A22" s="91">
        <v>9</v>
      </c>
      <c r="B22" s="59" t="s">
        <v>317</v>
      </c>
      <c r="C22" s="161" t="s">
        <v>75</v>
      </c>
      <c r="D22" s="165" t="s">
        <v>80</v>
      </c>
      <c r="E22" s="166">
        <v>1</v>
      </c>
      <c r="F22" s="94"/>
      <c r="G22" s="92"/>
      <c r="H22" s="45">
        <f t="shared" si="0"/>
        <v>0</v>
      </c>
      <c r="I22" s="92"/>
      <c r="J22" s="92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45" x14ac:dyDescent="0.2">
      <c r="A23" s="91">
        <v>10</v>
      </c>
      <c r="B23" s="59" t="s">
        <v>317</v>
      </c>
      <c r="C23" s="161" t="s">
        <v>76</v>
      </c>
      <c r="D23" s="140" t="s">
        <v>81</v>
      </c>
      <c r="E23" s="169">
        <v>1</v>
      </c>
      <c r="F23" s="94"/>
      <c r="G23" s="92"/>
      <c r="H23" s="45">
        <f t="shared" si="0"/>
        <v>0</v>
      </c>
      <c r="I23" s="92"/>
      <c r="J23" s="92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3.5" thickBot="1" x14ac:dyDescent="0.25">
      <c r="A24" s="91">
        <v>11</v>
      </c>
      <c r="B24" s="59" t="s">
        <v>317</v>
      </c>
      <c r="C24" s="161" t="s">
        <v>77</v>
      </c>
      <c r="D24" s="170" t="s">
        <v>81</v>
      </c>
      <c r="E24" s="171">
        <v>1</v>
      </c>
      <c r="F24" s="95"/>
      <c r="G24" s="92"/>
      <c r="H24" s="45">
        <f t="shared" si="0"/>
        <v>0</v>
      </c>
      <c r="I24" s="93"/>
      <c r="J24" s="93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2" thickBot="1" x14ac:dyDescent="0.25">
      <c r="A25" s="247" t="s">
        <v>336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9"/>
      <c r="L25" s="65">
        <f>SUM(L14:L24)</f>
        <v>0</v>
      </c>
      <c r="M25" s="66">
        <f>SUM(M14:M24)</f>
        <v>0</v>
      </c>
      <c r="N25" s="66">
        <f>SUM(N14:N24)</f>
        <v>0</v>
      </c>
      <c r="O25" s="66">
        <f>SUM(O14:O24)</f>
        <v>0</v>
      </c>
      <c r="P25" s="67">
        <f>SUM(P14:P24)</f>
        <v>0</v>
      </c>
    </row>
    <row r="26" spans="1:16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">
      <c r="A28" s="1" t="s">
        <v>14</v>
      </c>
      <c r="B28" s="16"/>
      <c r="C28" s="246">
        <f>'Kops a'!C31:H31</f>
        <v>0</v>
      </c>
      <c r="D28" s="246"/>
      <c r="E28" s="246"/>
      <c r="F28" s="246"/>
      <c r="G28" s="246"/>
      <c r="H28" s="246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16"/>
      <c r="B29" s="16"/>
      <c r="C29" s="197" t="s">
        <v>15</v>
      </c>
      <c r="D29" s="197"/>
      <c r="E29" s="197"/>
      <c r="F29" s="197"/>
      <c r="G29" s="197"/>
      <c r="H29" s="197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x14ac:dyDescent="0.2">
      <c r="A31" s="82" t="str">
        <f>'Kops a'!A34</f>
        <v>Tāme sastādīta ____. gada __.______________</v>
      </c>
      <c r="B31" s="83"/>
      <c r="C31" s="83"/>
      <c r="D31" s="8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">
      <c r="A33" s="1" t="s">
        <v>37</v>
      </c>
      <c r="B33" s="16"/>
      <c r="C33" s="246">
        <f>'Kops a'!C36:H36</f>
        <v>0</v>
      </c>
      <c r="D33" s="246"/>
      <c r="E33" s="246"/>
      <c r="F33" s="246"/>
      <c r="G33" s="246"/>
      <c r="H33" s="246"/>
      <c r="I33" s="16"/>
      <c r="J33" s="16"/>
      <c r="K33" s="16"/>
      <c r="L33" s="16"/>
      <c r="M33" s="16"/>
      <c r="N33" s="16"/>
      <c r="O33" s="16"/>
      <c r="P33" s="16"/>
    </row>
    <row r="34" spans="1:16" x14ac:dyDescent="0.2">
      <c r="A34" s="16"/>
      <c r="B34" s="16"/>
      <c r="C34" s="197" t="s">
        <v>15</v>
      </c>
      <c r="D34" s="197"/>
      <c r="E34" s="197"/>
      <c r="F34" s="197"/>
      <c r="G34" s="197"/>
      <c r="H34" s="197"/>
      <c r="I34" s="16"/>
      <c r="J34" s="16"/>
      <c r="K34" s="16"/>
      <c r="L34" s="16"/>
      <c r="M34" s="16"/>
      <c r="N34" s="16"/>
      <c r="O34" s="16"/>
      <c r="P34" s="16"/>
    </row>
    <row r="35" spans="1:16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">
      <c r="A36" s="82" t="s">
        <v>54</v>
      </c>
      <c r="B36" s="83"/>
      <c r="C36" s="87">
        <f>'Kops a'!C39</f>
        <v>0</v>
      </c>
      <c r="D36" s="4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</sheetData>
  <mergeCells count="22"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33:H33"/>
    <mergeCell ref="C34:H34"/>
    <mergeCell ref="C28:H28"/>
    <mergeCell ref="C29:H29"/>
    <mergeCell ref="A25:K25"/>
  </mergeCells>
  <conditionalFormatting sqref="I14:J24 A14:G24">
    <cfRule type="cellIs" dxfId="131" priority="19" operator="equal">
      <formula>0</formula>
    </cfRule>
  </conditionalFormatting>
  <conditionalFormatting sqref="N9:O9">
    <cfRule type="cellIs" dxfId="130" priority="17" operator="equal">
      <formula>0</formula>
    </cfRule>
  </conditionalFormatting>
  <conditionalFormatting sqref="A9:F9">
    <cfRule type="containsText" dxfId="129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28" priority="14" operator="equal">
      <formula>0</formula>
    </cfRule>
  </conditionalFormatting>
  <conditionalFormatting sqref="O10:P10">
    <cfRule type="cellIs" dxfId="127" priority="13" operator="equal">
      <formula>"20__. gada __. _________"</formula>
    </cfRule>
  </conditionalFormatting>
  <conditionalFormatting sqref="A25:K25">
    <cfRule type="containsText" dxfId="126" priority="11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C33:H33">
    <cfRule type="cellIs" dxfId="125" priority="8" operator="equal">
      <formula>0</formula>
    </cfRule>
  </conditionalFormatting>
  <conditionalFormatting sqref="C28:H28">
    <cfRule type="cellIs" dxfId="124" priority="7" operator="equal">
      <formula>0</formula>
    </cfRule>
  </conditionalFormatting>
  <conditionalFormatting sqref="H14:H24 K14:P24 L25:P25">
    <cfRule type="cellIs" dxfId="123" priority="6" operator="equal">
      <formula>0</formula>
    </cfRule>
  </conditionalFormatting>
  <conditionalFormatting sqref="C4:I4">
    <cfRule type="cellIs" dxfId="122" priority="5" operator="equal">
      <formula>0</formula>
    </cfRule>
  </conditionalFormatting>
  <conditionalFormatting sqref="D5:L8">
    <cfRule type="cellIs" dxfId="121" priority="3" operator="equal">
      <formula>0</formula>
    </cfRule>
  </conditionalFormatting>
  <conditionalFormatting sqref="C33:H33 C36 C28:H28">
    <cfRule type="cellIs" dxfId="120" priority="2" operator="equal">
      <formula>0</formula>
    </cfRule>
  </conditionalFormatting>
  <conditionalFormatting sqref="D1">
    <cfRule type="cellIs" dxfId="119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64"/>
  <sheetViews>
    <sheetView topLeftCell="A9" zoomScale="115" zoomScaleNormal="115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7.425781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49">
        <f>'Kops a'!A16</f>
        <v>2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250" t="s">
        <v>60</v>
      </c>
      <c r="D2" s="250"/>
      <c r="E2" s="250"/>
      <c r="F2" s="250"/>
      <c r="G2" s="250"/>
      <c r="H2" s="250"/>
      <c r="I2" s="250"/>
      <c r="J2" s="28"/>
    </row>
    <row r="3" spans="1:16" x14ac:dyDescent="0.2">
      <c r="A3" s="29"/>
      <c r="B3" s="29"/>
      <c r="C3" s="241" t="s">
        <v>17</v>
      </c>
      <c r="D3" s="241"/>
      <c r="E3" s="241"/>
      <c r="F3" s="241"/>
      <c r="G3" s="241"/>
      <c r="H3" s="241"/>
      <c r="I3" s="241"/>
      <c r="J3" s="29"/>
    </row>
    <row r="4" spans="1:16" x14ac:dyDescent="0.2">
      <c r="A4" s="29"/>
      <c r="B4" s="29"/>
      <c r="C4" s="251" t="s">
        <v>52</v>
      </c>
      <c r="D4" s="251"/>
      <c r="E4" s="251"/>
      <c r="F4" s="251"/>
      <c r="G4" s="251"/>
      <c r="H4" s="251"/>
      <c r="I4" s="251"/>
      <c r="J4" s="29"/>
    </row>
    <row r="5" spans="1:16" x14ac:dyDescent="0.2">
      <c r="A5" s="22"/>
      <c r="B5" s="22"/>
      <c r="C5" s="26" t="s">
        <v>5</v>
      </c>
      <c r="D5" s="264" t="str">
        <f>'Kops a'!D6</f>
        <v>Daudzdzīvokļu dzīvojamās mājas atjaunošana</v>
      </c>
      <c r="E5" s="264"/>
      <c r="F5" s="264"/>
      <c r="G5" s="264"/>
      <c r="H5" s="264"/>
      <c r="I5" s="264"/>
      <c r="J5" s="264"/>
      <c r="K5" s="264"/>
      <c r="L5" s="264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264" t="str">
        <f>'Kops a'!D7</f>
        <v>Daudzdzīvokļu dzīvojamā māja</v>
      </c>
      <c r="E6" s="264"/>
      <c r="F6" s="264"/>
      <c r="G6" s="264"/>
      <c r="H6" s="264"/>
      <c r="I6" s="264"/>
      <c r="J6" s="264"/>
      <c r="K6" s="264"/>
      <c r="L6" s="264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264" t="str">
        <f>'Kops a'!D8</f>
        <v>Metālistu iela 7, Rēzekne</v>
      </c>
      <c r="E7" s="264"/>
      <c r="F7" s="264"/>
      <c r="G7" s="264"/>
      <c r="H7" s="264"/>
      <c r="I7" s="264"/>
      <c r="J7" s="264"/>
      <c r="K7" s="264"/>
      <c r="L7" s="264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264">
        <f>'Kops a'!D9</f>
        <v>0</v>
      </c>
      <c r="E8" s="264"/>
      <c r="F8" s="264"/>
      <c r="G8" s="264"/>
      <c r="H8" s="264"/>
      <c r="I8" s="264"/>
      <c r="J8" s="264"/>
      <c r="K8" s="264"/>
      <c r="L8" s="264"/>
      <c r="M8" s="16"/>
      <c r="N8" s="16"/>
      <c r="O8" s="16"/>
      <c r="P8" s="16"/>
    </row>
    <row r="9" spans="1:16" ht="11.25" customHeight="1" x14ac:dyDescent="0.2">
      <c r="A9" s="252" t="s">
        <v>339</v>
      </c>
      <c r="B9" s="252"/>
      <c r="C9" s="252"/>
      <c r="D9" s="252"/>
      <c r="E9" s="252"/>
      <c r="F9" s="252"/>
      <c r="G9" s="30"/>
      <c r="H9" s="30"/>
      <c r="I9" s="30"/>
      <c r="J9" s="256" t="s">
        <v>39</v>
      </c>
      <c r="K9" s="256"/>
      <c r="L9" s="256"/>
      <c r="M9" s="256"/>
      <c r="N9" s="263">
        <f>P52</f>
        <v>0</v>
      </c>
      <c r="O9" s="263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A58</f>
        <v>Tāme sastādīta ____. gada __.______________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220" t="s">
        <v>23</v>
      </c>
      <c r="B12" s="258" t="s">
        <v>40</v>
      </c>
      <c r="C12" s="254" t="s">
        <v>41</v>
      </c>
      <c r="D12" s="261" t="s">
        <v>42</v>
      </c>
      <c r="E12" s="244" t="s">
        <v>43</v>
      </c>
      <c r="F12" s="253" t="s">
        <v>44</v>
      </c>
      <c r="G12" s="254"/>
      <c r="H12" s="254"/>
      <c r="I12" s="254"/>
      <c r="J12" s="254"/>
      <c r="K12" s="255"/>
      <c r="L12" s="253" t="s">
        <v>45</v>
      </c>
      <c r="M12" s="254"/>
      <c r="N12" s="254"/>
      <c r="O12" s="254"/>
      <c r="P12" s="255"/>
    </row>
    <row r="13" spans="1:16" ht="126.75" customHeight="1" thickBot="1" x14ac:dyDescent="0.25">
      <c r="A13" s="257"/>
      <c r="B13" s="259"/>
      <c r="C13" s="260"/>
      <c r="D13" s="262"/>
      <c r="E13" s="245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</row>
    <row r="14" spans="1:16" ht="22.5" x14ac:dyDescent="0.2">
      <c r="A14" s="96">
        <v>1</v>
      </c>
      <c r="B14" s="59" t="s">
        <v>318</v>
      </c>
      <c r="C14" s="150" t="s">
        <v>82</v>
      </c>
      <c r="D14" s="147" t="s">
        <v>78</v>
      </c>
      <c r="E14" s="148">
        <v>123</v>
      </c>
      <c r="F14" s="64"/>
      <c r="G14" s="61"/>
      <c r="H14" s="61">
        <f>ROUND(F14*G14,2)</f>
        <v>0</v>
      </c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2.5" x14ac:dyDescent="0.2">
      <c r="A15" s="96">
        <v>2</v>
      </c>
      <c r="B15" s="59" t="s">
        <v>318</v>
      </c>
      <c r="C15" s="105" t="s">
        <v>83</v>
      </c>
      <c r="D15" s="149" t="s">
        <v>84</v>
      </c>
      <c r="E15" s="148">
        <v>6</v>
      </c>
      <c r="F15" s="64"/>
      <c r="G15" s="61"/>
      <c r="H15" s="45">
        <f t="shared" ref="H15:H51" si="0">ROUND(F15*G15,2)</f>
        <v>0</v>
      </c>
      <c r="I15" s="61"/>
      <c r="J15" s="61"/>
      <c r="K15" s="46">
        <f t="shared" ref="K15:K51" si="1">SUM(H15:J15)</f>
        <v>0</v>
      </c>
      <c r="L15" s="47">
        <f t="shared" ref="L15:L51" si="2">ROUND(E15*F15,2)</f>
        <v>0</v>
      </c>
      <c r="M15" s="45">
        <f t="shared" ref="M15:M51" si="3">ROUND(H15*E15,2)</f>
        <v>0</v>
      </c>
      <c r="N15" s="45">
        <f t="shared" ref="N15:N51" si="4">ROUND(I15*E15,2)</f>
        <v>0</v>
      </c>
      <c r="O15" s="45">
        <f t="shared" ref="O15:O51" si="5">ROUND(J15*E15,2)</f>
        <v>0</v>
      </c>
      <c r="P15" s="46">
        <f t="shared" ref="P15:P51" si="6">SUM(M15:O15)</f>
        <v>0</v>
      </c>
    </row>
    <row r="16" spans="1:16" ht="33.75" x14ac:dyDescent="0.2">
      <c r="A16" s="96">
        <v>3</v>
      </c>
      <c r="B16" s="37" t="s">
        <v>317</v>
      </c>
      <c r="C16" s="108" t="s">
        <v>85</v>
      </c>
      <c r="D16" s="149" t="s">
        <v>86</v>
      </c>
      <c r="E16" s="148">
        <v>175.89000000000001</v>
      </c>
      <c r="F16" s="64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33.75" x14ac:dyDescent="0.2">
      <c r="A17" s="96">
        <v>4</v>
      </c>
      <c r="B17" s="59" t="s">
        <v>318</v>
      </c>
      <c r="C17" s="102" t="s">
        <v>87</v>
      </c>
      <c r="D17" s="149" t="s">
        <v>88</v>
      </c>
      <c r="E17" s="148">
        <v>273.5</v>
      </c>
      <c r="F17" s="64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22.5" x14ac:dyDescent="0.2">
      <c r="A18" s="96">
        <v>5</v>
      </c>
      <c r="B18" s="37" t="s">
        <v>319</v>
      </c>
      <c r="C18" s="151" t="s">
        <v>89</v>
      </c>
      <c r="D18" s="149" t="s">
        <v>88</v>
      </c>
      <c r="E18" s="148">
        <v>273.5</v>
      </c>
      <c r="F18" s="64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22.5" x14ac:dyDescent="0.2">
      <c r="A19" s="96">
        <v>6</v>
      </c>
      <c r="B19" s="37"/>
      <c r="C19" s="117" t="s">
        <v>328</v>
      </c>
      <c r="D19" s="149" t="s">
        <v>90</v>
      </c>
      <c r="E19" s="148">
        <v>601.70000000000005</v>
      </c>
      <c r="F19" s="64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33.75" x14ac:dyDescent="0.2">
      <c r="A20" s="96">
        <v>7</v>
      </c>
      <c r="B20" s="37" t="s">
        <v>320</v>
      </c>
      <c r="C20" s="108" t="s">
        <v>91</v>
      </c>
      <c r="D20" s="149" t="s">
        <v>88</v>
      </c>
      <c r="E20" s="148">
        <v>273.5</v>
      </c>
      <c r="F20" s="64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2.75" x14ac:dyDescent="0.2">
      <c r="A21" s="96">
        <v>8</v>
      </c>
      <c r="B21" s="37"/>
      <c r="C21" s="117" t="s">
        <v>92</v>
      </c>
      <c r="D21" s="149" t="s">
        <v>93</v>
      </c>
      <c r="E21" s="148">
        <v>54.7</v>
      </c>
      <c r="F21" s="64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2.5" x14ac:dyDescent="0.2">
      <c r="A22" s="96">
        <v>9</v>
      </c>
      <c r="B22" s="37"/>
      <c r="C22" s="117" t="s">
        <v>94</v>
      </c>
      <c r="D22" s="149" t="s">
        <v>88</v>
      </c>
      <c r="E22" s="148">
        <v>300.85000000000002</v>
      </c>
      <c r="F22" s="64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12.75" x14ac:dyDescent="0.2">
      <c r="A23" s="96">
        <v>10</v>
      </c>
      <c r="B23" s="37"/>
      <c r="C23" s="117" t="s">
        <v>95</v>
      </c>
      <c r="D23" s="149" t="s">
        <v>90</v>
      </c>
      <c r="E23" s="148">
        <v>2051.25</v>
      </c>
      <c r="F23" s="64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2.75" x14ac:dyDescent="0.2">
      <c r="A24" s="96">
        <v>11</v>
      </c>
      <c r="B24" s="37"/>
      <c r="C24" s="117" t="s">
        <v>96</v>
      </c>
      <c r="D24" s="149" t="s">
        <v>97</v>
      </c>
      <c r="E24" s="148">
        <v>1094</v>
      </c>
      <c r="F24" s="64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22.5" x14ac:dyDescent="0.2">
      <c r="A25" s="96">
        <v>12</v>
      </c>
      <c r="B25" s="37" t="s">
        <v>319</v>
      </c>
      <c r="C25" s="152" t="s">
        <v>98</v>
      </c>
      <c r="D25" s="149" t="s">
        <v>88</v>
      </c>
      <c r="E25" s="148">
        <v>273.5</v>
      </c>
      <c r="F25" s="64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2.75" x14ac:dyDescent="0.2">
      <c r="A26" s="96">
        <v>13</v>
      </c>
      <c r="B26" s="37"/>
      <c r="C26" s="117" t="s">
        <v>99</v>
      </c>
      <c r="D26" s="149" t="s">
        <v>93</v>
      </c>
      <c r="E26" s="148">
        <v>54.7</v>
      </c>
      <c r="F26" s="64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2.75" x14ac:dyDescent="0.2">
      <c r="A27" s="96">
        <v>14</v>
      </c>
      <c r="B27" s="37"/>
      <c r="C27" s="118" t="s">
        <v>100</v>
      </c>
      <c r="D27" s="149" t="s">
        <v>101</v>
      </c>
      <c r="E27" s="148">
        <v>8314.4</v>
      </c>
      <c r="F27" s="64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2.75" x14ac:dyDescent="0.2">
      <c r="A28" s="96">
        <v>15</v>
      </c>
      <c r="B28" s="37"/>
      <c r="C28" s="118" t="s">
        <v>102</v>
      </c>
      <c r="D28" s="149" t="s">
        <v>88</v>
      </c>
      <c r="E28" s="148">
        <v>62.91</v>
      </c>
      <c r="F28" s="64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2.75" x14ac:dyDescent="0.2">
      <c r="A29" s="96">
        <v>16</v>
      </c>
      <c r="B29" s="37"/>
      <c r="C29" s="153" t="s">
        <v>103</v>
      </c>
      <c r="D29" s="149" t="s">
        <v>90</v>
      </c>
      <c r="E29" s="148">
        <v>3282</v>
      </c>
      <c r="F29" s="64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22.5" x14ac:dyDescent="0.2">
      <c r="A30" s="96">
        <v>17</v>
      </c>
      <c r="B30" s="37" t="s">
        <v>319</v>
      </c>
      <c r="C30" s="154" t="s">
        <v>104</v>
      </c>
      <c r="D30" s="149" t="s">
        <v>88</v>
      </c>
      <c r="E30" s="148">
        <v>273.5</v>
      </c>
      <c r="F30" s="64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12.75" x14ac:dyDescent="0.2">
      <c r="A31" s="96">
        <v>18</v>
      </c>
      <c r="B31" s="37"/>
      <c r="C31" s="155" t="s">
        <v>105</v>
      </c>
      <c r="D31" s="149" t="s">
        <v>90</v>
      </c>
      <c r="E31" s="148">
        <v>382.9</v>
      </c>
      <c r="F31" s="64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12.75" x14ac:dyDescent="0.2">
      <c r="A32" s="96">
        <v>19</v>
      </c>
      <c r="B32" s="37"/>
      <c r="C32" s="156" t="s">
        <v>106</v>
      </c>
      <c r="D32" s="149" t="s">
        <v>107</v>
      </c>
      <c r="E32" s="148">
        <v>1</v>
      </c>
      <c r="F32" s="64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33.75" x14ac:dyDescent="0.2">
      <c r="A33" s="96">
        <v>20</v>
      </c>
      <c r="B33" s="37" t="s">
        <v>320</v>
      </c>
      <c r="C33" s="157" t="s">
        <v>108</v>
      </c>
      <c r="D33" s="149" t="s">
        <v>86</v>
      </c>
      <c r="E33" s="148">
        <v>175.89000000000001</v>
      </c>
      <c r="F33" s="64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12.75" x14ac:dyDescent="0.2">
      <c r="A34" s="96">
        <v>21</v>
      </c>
      <c r="B34" s="37"/>
      <c r="C34" s="158" t="s">
        <v>109</v>
      </c>
      <c r="D34" s="149" t="s">
        <v>86</v>
      </c>
      <c r="E34" s="148">
        <v>58.04</v>
      </c>
      <c r="F34" s="64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33.75" x14ac:dyDescent="0.2">
      <c r="A35" s="96">
        <v>22</v>
      </c>
      <c r="B35" s="37" t="s">
        <v>317</v>
      </c>
      <c r="C35" s="159" t="s">
        <v>110</v>
      </c>
      <c r="D35" s="149" t="s">
        <v>88</v>
      </c>
      <c r="E35" s="148">
        <v>94.710000000000008</v>
      </c>
      <c r="F35" s="64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22.5" x14ac:dyDescent="0.2">
      <c r="A36" s="96">
        <v>23</v>
      </c>
      <c r="B36" s="37"/>
      <c r="C36" s="117" t="s">
        <v>111</v>
      </c>
      <c r="D36" s="149" t="s">
        <v>86</v>
      </c>
      <c r="E36" s="148">
        <v>24.62</v>
      </c>
      <c r="F36" s="64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22.5" x14ac:dyDescent="0.2">
      <c r="A37" s="96">
        <v>24</v>
      </c>
      <c r="B37" s="37" t="s">
        <v>321</v>
      </c>
      <c r="C37" s="159" t="s">
        <v>112</v>
      </c>
      <c r="D37" s="149" t="s">
        <v>113</v>
      </c>
      <c r="E37" s="148">
        <v>123</v>
      </c>
      <c r="F37" s="64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12.75" x14ac:dyDescent="0.2">
      <c r="A38" s="96">
        <v>25</v>
      </c>
      <c r="B38" s="37"/>
      <c r="C38" s="117" t="s">
        <v>114</v>
      </c>
      <c r="D38" s="149" t="s">
        <v>113</v>
      </c>
      <c r="E38" s="148">
        <v>135.30000000000001</v>
      </c>
      <c r="F38" s="64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22.5" x14ac:dyDescent="0.2">
      <c r="A39" s="96">
        <v>26</v>
      </c>
      <c r="B39" s="37" t="s">
        <v>319</v>
      </c>
      <c r="C39" s="160" t="s">
        <v>115</v>
      </c>
      <c r="D39" s="149" t="s">
        <v>88</v>
      </c>
      <c r="E39" s="148">
        <v>94.710000000000008</v>
      </c>
      <c r="F39" s="64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12.75" x14ac:dyDescent="0.2">
      <c r="A40" s="96">
        <v>27</v>
      </c>
      <c r="B40" s="37"/>
      <c r="C40" s="117" t="s">
        <v>116</v>
      </c>
      <c r="D40" s="149" t="s">
        <v>88</v>
      </c>
      <c r="E40" s="148">
        <v>104.18</v>
      </c>
      <c r="F40" s="64"/>
      <c r="G40" s="61"/>
      <c r="H40" s="45">
        <f t="shared" si="0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12.75" x14ac:dyDescent="0.2">
      <c r="A41" s="96">
        <v>28</v>
      </c>
      <c r="B41" s="37"/>
      <c r="C41" s="117" t="s">
        <v>117</v>
      </c>
      <c r="D41" s="149" t="s">
        <v>86</v>
      </c>
      <c r="E41" s="148">
        <v>6.16</v>
      </c>
      <c r="F41" s="64"/>
      <c r="G41" s="61"/>
      <c r="H41" s="45">
        <f t="shared" si="0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22.5" x14ac:dyDescent="0.2">
      <c r="A42" s="96">
        <v>29</v>
      </c>
      <c r="B42" s="37" t="s">
        <v>319</v>
      </c>
      <c r="C42" s="152" t="s">
        <v>118</v>
      </c>
      <c r="D42" s="149" t="s">
        <v>84</v>
      </c>
      <c r="E42" s="148">
        <v>6</v>
      </c>
      <c r="F42" s="64"/>
      <c r="G42" s="61"/>
      <c r="H42" s="45">
        <f t="shared" si="0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12.75" x14ac:dyDescent="0.2">
      <c r="A43" s="96">
        <v>30</v>
      </c>
      <c r="B43" s="37"/>
      <c r="C43" s="117" t="s">
        <v>119</v>
      </c>
      <c r="D43" s="149" t="s">
        <v>84</v>
      </c>
      <c r="E43" s="148">
        <v>6</v>
      </c>
      <c r="F43" s="64"/>
      <c r="G43" s="61"/>
      <c r="H43" s="45">
        <f t="shared" si="0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22.5" x14ac:dyDescent="0.2">
      <c r="A44" s="96">
        <v>31</v>
      </c>
      <c r="B44" s="37" t="s">
        <v>319</v>
      </c>
      <c r="C44" s="102" t="s">
        <v>120</v>
      </c>
      <c r="D44" s="149" t="s">
        <v>88</v>
      </c>
      <c r="E44" s="148">
        <v>7.7813999999999997</v>
      </c>
      <c r="F44" s="64"/>
      <c r="G44" s="61"/>
      <c r="H44" s="45">
        <f t="shared" si="0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22.5" x14ac:dyDescent="0.2">
      <c r="A45" s="96">
        <v>32</v>
      </c>
      <c r="B45" s="37" t="s">
        <v>319</v>
      </c>
      <c r="C45" s="152" t="s">
        <v>121</v>
      </c>
      <c r="D45" s="149" t="s">
        <v>88</v>
      </c>
      <c r="E45" s="148">
        <v>7.7813999999999997</v>
      </c>
      <c r="F45" s="64"/>
      <c r="G45" s="61"/>
      <c r="H45" s="45">
        <f t="shared" si="0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12.75" x14ac:dyDescent="0.2">
      <c r="A46" s="96">
        <v>33</v>
      </c>
      <c r="B46" s="37"/>
      <c r="C46" s="117" t="s">
        <v>99</v>
      </c>
      <c r="D46" s="149" t="s">
        <v>90</v>
      </c>
      <c r="E46" s="148">
        <v>1.56</v>
      </c>
      <c r="F46" s="64"/>
      <c r="G46" s="61"/>
      <c r="H46" s="45">
        <f t="shared" si="0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ht="12.75" x14ac:dyDescent="0.2">
      <c r="A47" s="96">
        <v>34</v>
      </c>
      <c r="B47" s="37"/>
      <c r="C47" s="118" t="s">
        <v>102</v>
      </c>
      <c r="D47" s="149" t="s">
        <v>88</v>
      </c>
      <c r="E47" s="148">
        <v>8.9499999999999993</v>
      </c>
      <c r="F47" s="64"/>
      <c r="G47" s="61"/>
      <c r="H47" s="45">
        <f t="shared" si="0"/>
        <v>0</v>
      </c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12.75" x14ac:dyDescent="0.2">
      <c r="A48" s="96">
        <v>35</v>
      </c>
      <c r="B48" s="37"/>
      <c r="C48" s="118" t="s">
        <v>100</v>
      </c>
      <c r="D48" s="149" t="s">
        <v>101</v>
      </c>
      <c r="E48" s="148">
        <v>59.14</v>
      </c>
      <c r="F48" s="64"/>
      <c r="G48" s="61"/>
      <c r="H48" s="45">
        <f t="shared" si="0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12.75" x14ac:dyDescent="0.2">
      <c r="A49" s="96">
        <v>36</v>
      </c>
      <c r="B49" s="37"/>
      <c r="C49" s="117" t="s">
        <v>99</v>
      </c>
      <c r="D49" s="149" t="s">
        <v>90</v>
      </c>
      <c r="E49" s="148">
        <v>2.33</v>
      </c>
      <c r="F49" s="64"/>
      <c r="G49" s="61"/>
      <c r="H49" s="45">
        <f t="shared" si="0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12.75" x14ac:dyDescent="0.2">
      <c r="A50" s="96">
        <v>37</v>
      </c>
      <c r="B50" s="37"/>
      <c r="C50" s="153" t="s">
        <v>103</v>
      </c>
      <c r="D50" s="149" t="s">
        <v>90</v>
      </c>
      <c r="E50" s="148">
        <v>23.34</v>
      </c>
      <c r="F50" s="64"/>
      <c r="G50" s="61"/>
      <c r="H50" s="45">
        <f t="shared" si="0"/>
        <v>0</v>
      </c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13.5" thickBot="1" x14ac:dyDescent="0.25">
      <c r="A51" s="96">
        <v>38</v>
      </c>
      <c r="B51" s="37"/>
      <c r="C51" s="155" t="s">
        <v>105</v>
      </c>
      <c r="D51" s="149" t="s">
        <v>90</v>
      </c>
      <c r="E51" s="148">
        <v>23.34</v>
      </c>
      <c r="F51" s="64"/>
      <c r="G51" s="61"/>
      <c r="H51" s="45">
        <f t="shared" si="0"/>
        <v>0</v>
      </c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12" thickBot="1" x14ac:dyDescent="0.25">
      <c r="A52" s="247" t="s">
        <v>336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9"/>
      <c r="L52" s="65">
        <f>SUM(L14:L51)</f>
        <v>0</v>
      </c>
      <c r="M52" s="66">
        <f>SUM(M14:M51)</f>
        <v>0</v>
      </c>
      <c r="N52" s="66">
        <f>SUM(N14:N51)</f>
        <v>0</v>
      </c>
      <c r="O52" s="66">
        <f>SUM(O14:O51)</f>
        <v>0</v>
      </c>
      <c r="P52" s="67">
        <f>SUM(P14:P51)</f>
        <v>0</v>
      </c>
    </row>
    <row r="53" spans="1: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x14ac:dyDescent="0.2">
      <c r="A55" s="1" t="s">
        <v>14</v>
      </c>
      <c r="B55" s="16"/>
      <c r="C55" s="246">
        <f>'Kops a'!C31:H31</f>
        <v>0</v>
      </c>
      <c r="D55" s="246"/>
      <c r="E55" s="246"/>
      <c r="F55" s="246"/>
      <c r="G55" s="246"/>
      <c r="H55" s="246"/>
      <c r="I55" s="16"/>
      <c r="J55" s="16"/>
      <c r="K55" s="16"/>
      <c r="L55" s="16"/>
      <c r="M55" s="16"/>
      <c r="N55" s="16"/>
      <c r="O55" s="16"/>
      <c r="P55" s="16"/>
    </row>
    <row r="56" spans="1:16" x14ac:dyDescent="0.2">
      <c r="A56" s="16"/>
      <c r="B56" s="16"/>
      <c r="C56" s="197" t="s">
        <v>15</v>
      </c>
      <c r="D56" s="197"/>
      <c r="E56" s="197"/>
      <c r="F56" s="197"/>
      <c r="G56" s="197"/>
      <c r="H56" s="197"/>
      <c r="I56" s="16"/>
      <c r="J56" s="16"/>
      <c r="K56" s="16"/>
      <c r="L56" s="16"/>
      <c r="M56" s="16"/>
      <c r="N56" s="16"/>
      <c r="O56" s="16"/>
      <c r="P56" s="16"/>
    </row>
    <row r="57" spans="1:1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2">
      <c r="A58" s="82" t="str">
        <f>'Kops a'!A34</f>
        <v>Tāme sastādīta ____. gada __.______________</v>
      </c>
      <c r="B58" s="83"/>
      <c r="C58" s="83"/>
      <c r="D58" s="83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x14ac:dyDescent="0.2">
      <c r="A60" s="1" t="s">
        <v>37</v>
      </c>
      <c r="B60" s="16"/>
      <c r="C60" s="246">
        <f>'Kops a'!C36:H36</f>
        <v>0</v>
      </c>
      <c r="D60" s="246"/>
      <c r="E60" s="246"/>
      <c r="F60" s="246"/>
      <c r="G60" s="246"/>
      <c r="H60" s="246"/>
      <c r="I60" s="16"/>
      <c r="J60" s="16"/>
      <c r="K60" s="16"/>
      <c r="L60" s="16"/>
      <c r="M60" s="16"/>
      <c r="N60" s="16"/>
      <c r="O60" s="16"/>
      <c r="P60" s="16"/>
    </row>
    <row r="61" spans="1:16" x14ac:dyDescent="0.2">
      <c r="A61" s="16"/>
      <c r="B61" s="16"/>
      <c r="C61" s="197" t="s">
        <v>15</v>
      </c>
      <c r="D61" s="197"/>
      <c r="E61" s="197"/>
      <c r="F61" s="197"/>
      <c r="G61" s="197"/>
      <c r="H61" s="197"/>
      <c r="I61" s="16"/>
      <c r="J61" s="16"/>
      <c r="K61" s="16"/>
      <c r="L61" s="16"/>
      <c r="M61" s="16"/>
      <c r="N61" s="16"/>
      <c r="O61" s="16"/>
      <c r="P61" s="16"/>
    </row>
    <row r="62" spans="1:16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2">
      <c r="A63" s="82" t="s">
        <v>54</v>
      </c>
      <c r="B63" s="83"/>
      <c r="C63" s="87">
        <f>'Kops a'!C39</f>
        <v>0</v>
      </c>
      <c r="D63" s="4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</sheetData>
  <protectedRanges>
    <protectedRange password="CF3F" sqref="C32" name="Range1_2_2_1"/>
  </protectedRanges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61:H61"/>
    <mergeCell ref="C4:I4"/>
    <mergeCell ref="F12:K12"/>
    <mergeCell ref="A9:F9"/>
    <mergeCell ref="J9:M9"/>
    <mergeCell ref="D8:L8"/>
    <mergeCell ref="A52:K52"/>
    <mergeCell ref="C55:H55"/>
    <mergeCell ref="C56:H56"/>
    <mergeCell ref="C60:H60"/>
  </mergeCells>
  <conditionalFormatting sqref="I14:J51 D14:G51 B14:B51">
    <cfRule type="cellIs" dxfId="116" priority="23" operator="equal">
      <formula>0</formula>
    </cfRule>
  </conditionalFormatting>
  <conditionalFormatting sqref="N9:O9">
    <cfRule type="cellIs" dxfId="115" priority="22" operator="equal">
      <formula>0</formula>
    </cfRule>
  </conditionalFormatting>
  <conditionalFormatting sqref="A9:F9">
    <cfRule type="containsText" dxfId="114" priority="2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13" priority="19" operator="equal">
      <formula>0</formula>
    </cfRule>
  </conditionalFormatting>
  <conditionalFormatting sqref="O10">
    <cfRule type="cellIs" dxfId="112" priority="18" operator="equal">
      <formula>"20__. gada __. _________"</formula>
    </cfRule>
  </conditionalFormatting>
  <conditionalFormatting sqref="A52:K52">
    <cfRule type="containsText" dxfId="111" priority="17" operator="containsText" text="Tiešās izmaksas kopā, t. sk. darba devēja sociālais nodoklis __.__% ">
      <formula>NOT(ISERROR(SEARCH("Tiešās izmaksas kopā, t. sk. darba devēja sociālais nodoklis __.__% ",A52)))</formula>
    </cfRule>
  </conditionalFormatting>
  <conditionalFormatting sqref="H14:H51 K14:P51 L52:P52">
    <cfRule type="cellIs" dxfId="110" priority="12" operator="equal">
      <formula>0</formula>
    </cfRule>
  </conditionalFormatting>
  <conditionalFormatting sqref="C4:I4">
    <cfRule type="cellIs" dxfId="109" priority="11" operator="equal">
      <formula>0</formula>
    </cfRule>
  </conditionalFormatting>
  <conditionalFormatting sqref="D5:L8">
    <cfRule type="cellIs" dxfId="108" priority="9" operator="equal">
      <formula>0</formula>
    </cfRule>
  </conditionalFormatting>
  <conditionalFormatting sqref="P10">
    <cfRule type="cellIs" dxfId="107" priority="8" operator="equal">
      <formula>"20__. gada __. _________"</formula>
    </cfRule>
  </conditionalFormatting>
  <conditionalFormatting sqref="C60:H60">
    <cfRule type="cellIs" dxfId="106" priority="5" operator="equal">
      <formula>0</formula>
    </cfRule>
  </conditionalFormatting>
  <conditionalFormatting sqref="C55:H55">
    <cfRule type="cellIs" dxfId="105" priority="4" operator="equal">
      <formula>0</formula>
    </cfRule>
  </conditionalFormatting>
  <conditionalFormatting sqref="C60:H60 C63 C55:H55">
    <cfRule type="cellIs" dxfId="104" priority="3" operator="equal">
      <formula>0</formula>
    </cfRule>
  </conditionalFormatting>
  <conditionalFormatting sqref="D1">
    <cfRule type="cellIs" dxfId="103" priority="2" operator="equal">
      <formula>0</formula>
    </cfRule>
  </conditionalFormatting>
  <conditionalFormatting sqref="C32">
    <cfRule type="expression" priority="1" stopIfTrue="1">
      <formula>#REF!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46B16A03-C867-4231-9EE2-FA19DDA4D492}">
            <xm:f>NOT(ISERROR(SEARCH("Tāme sastādīta ____. gada ___. ______________",A58)))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A58</xm:sqref>
        </x14:conditionalFormatting>
        <x14:conditionalFormatting xmlns:xm="http://schemas.microsoft.com/office/excel/2006/main">
          <x14:cfRule type="containsText" priority="6" operator="containsText" id="{2AF3CC58-04F0-4432-AA0F-D3D058C3CAD1}">
            <xm:f>NOT(ISERROR(SEARCH("Sertifikāta Nr. _________________________________",A63)))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34"/>
  <sheetViews>
    <sheetView zoomScale="130" zoomScaleNormal="130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7.140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6.570312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49">
        <f>'Kops a'!A17</f>
        <v>3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250" t="s">
        <v>122</v>
      </c>
      <c r="D2" s="250"/>
      <c r="E2" s="250"/>
      <c r="F2" s="250"/>
      <c r="G2" s="250"/>
      <c r="H2" s="250"/>
      <c r="I2" s="250"/>
      <c r="J2" s="28"/>
    </row>
    <row r="3" spans="1:16" x14ac:dyDescent="0.2">
      <c r="A3" s="29"/>
      <c r="B3" s="29"/>
      <c r="C3" s="241" t="s">
        <v>17</v>
      </c>
      <c r="D3" s="241"/>
      <c r="E3" s="241"/>
      <c r="F3" s="241"/>
      <c r="G3" s="241"/>
      <c r="H3" s="241"/>
      <c r="I3" s="241"/>
      <c r="J3" s="29"/>
    </row>
    <row r="4" spans="1:16" x14ac:dyDescent="0.2">
      <c r="A4" s="29"/>
      <c r="B4" s="29"/>
      <c r="C4" s="251" t="s">
        <v>52</v>
      </c>
      <c r="D4" s="251"/>
      <c r="E4" s="251"/>
      <c r="F4" s="251"/>
      <c r="G4" s="251"/>
      <c r="H4" s="251"/>
      <c r="I4" s="251"/>
      <c r="J4" s="29"/>
    </row>
    <row r="5" spans="1:16" x14ac:dyDescent="0.2">
      <c r="A5" s="22"/>
      <c r="B5" s="22"/>
      <c r="C5" s="26" t="s">
        <v>5</v>
      </c>
      <c r="D5" s="264" t="str">
        <f>'Kops a'!D6</f>
        <v>Daudzdzīvokļu dzīvojamās mājas atjaunošana</v>
      </c>
      <c r="E5" s="264"/>
      <c r="F5" s="264"/>
      <c r="G5" s="264"/>
      <c r="H5" s="264"/>
      <c r="I5" s="264"/>
      <c r="J5" s="264"/>
      <c r="K5" s="264"/>
      <c r="L5" s="264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264" t="str">
        <f>'Kops a'!D7</f>
        <v>Daudzdzīvokļu dzīvojamā māja</v>
      </c>
      <c r="E6" s="264"/>
      <c r="F6" s="264"/>
      <c r="G6" s="264"/>
      <c r="H6" s="264"/>
      <c r="I6" s="264"/>
      <c r="J6" s="264"/>
      <c r="K6" s="264"/>
      <c r="L6" s="264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264" t="str">
        <f>'Kops a'!D8</f>
        <v>Metālistu iela 7, Rēzekne</v>
      </c>
      <c r="E7" s="264"/>
      <c r="F7" s="264"/>
      <c r="G7" s="264"/>
      <c r="H7" s="264"/>
      <c r="I7" s="264"/>
      <c r="J7" s="264"/>
      <c r="K7" s="264"/>
      <c r="L7" s="264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264">
        <f>'Kops a'!D9</f>
        <v>0</v>
      </c>
      <c r="E8" s="264"/>
      <c r="F8" s="264"/>
      <c r="G8" s="264"/>
      <c r="H8" s="264"/>
      <c r="I8" s="264"/>
      <c r="J8" s="264"/>
      <c r="K8" s="264"/>
      <c r="L8" s="264"/>
      <c r="M8" s="16"/>
      <c r="N8" s="16"/>
      <c r="O8" s="16"/>
      <c r="P8" s="16"/>
    </row>
    <row r="9" spans="1:16" ht="11.25" customHeight="1" x14ac:dyDescent="0.2">
      <c r="A9" s="252" t="s">
        <v>339</v>
      </c>
      <c r="B9" s="252"/>
      <c r="C9" s="252"/>
      <c r="D9" s="252"/>
      <c r="E9" s="252"/>
      <c r="F9" s="252"/>
      <c r="G9" s="30"/>
      <c r="H9" s="30"/>
      <c r="I9" s="30"/>
      <c r="J9" s="256" t="s">
        <v>39</v>
      </c>
      <c r="K9" s="256"/>
      <c r="L9" s="256"/>
      <c r="M9" s="256"/>
      <c r="N9" s="263">
        <f>P22</f>
        <v>0</v>
      </c>
      <c r="O9" s="263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A28</f>
        <v>Tāme sastādīta ____. gada __.______________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220" t="s">
        <v>23</v>
      </c>
      <c r="B12" s="258" t="s">
        <v>40</v>
      </c>
      <c r="C12" s="254" t="s">
        <v>41</v>
      </c>
      <c r="D12" s="261" t="s">
        <v>42</v>
      </c>
      <c r="E12" s="244" t="s">
        <v>43</v>
      </c>
      <c r="F12" s="253" t="s">
        <v>44</v>
      </c>
      <c r="G12" s="254"/>
      <c r="H12" s="254"/>
      <c r="I12" s="254"/>
      <c r="J12" s="254"/>
      <c r="K12" s="255"/>
      <c r="L12" s="253" t="s">
        <v>45</v>
      </c>
      <c r="M12" s="254"/>
      <c r="N12" s="254"/>
      <c r="O12" s="254"/>
      <c r="P12" s="255"/>
    </row>
    <row r="13" spans="1:16" ht="126.75" customHeight="1" thickBot="1" x14ac:dyDescent="0.25">
      <c r="A13" s="257"/>
      <c r="B13" s="259"/>
      <c r="C13" s="260"/>
      <c r="D13" s="262"/>
      <c r="E13" s="245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</row>
    <row r="14" spans="1:16" ht="45" x14ac:dyDescent="0.2">
      <c r="A14" s="96">
        <v>1</v>
      </c>
      <c r="B14" s="37" t="s">
        <v>318</v>
      </c>
      <c r="C14" s="135" t="s">
        <v>123</v>
      </c>
      <c r="D14" s="136" t="s">
        <v>88</v>
      </c>
      <c r="E14" s="137">
        <v>500.6</v>
      </c>
      <c r="F14" s="94"/>
      <c r="G14" s="92"/>
      <c r="H14" s="61">
        <f>ROUND(F14*G14,2)</f>
        <v>0</v>
      </c>
      <c r="I14" s="92"/>
      <c r="J14" s="92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2.5" x14ac:dyDescent="0.2">
      <c r="A15" s="96">
        <v>2</v>
      </c>
      <c r="B15" s="37" t="s">
        <v>318</v>
      </c>
      <c r="C15" s="135" t="s">
        <v>124</v>
      </c>
      <c r="D15" s="136" t="s">
        <v>129</v>
      </c>
      <c r="E15" s="137">
        <f>6.4*6+7</f>
        <v>45.400000000000006</v>
      </c>
      <c r="F15" s="94"/>
      <c r="G15" s="92"/>
      <c r="H15" s="45">
        <f t="shared" ref="H15:H21" si="0">ROUND(F15*G15,2)</f>
        <v>0</v>
      </c>
      <c r="I15" s="92"/>
      <c r="J15" s="92"/>
      <c r="K15" s="46">
        <f t="shared" ref="K15:K21" si="1">SUM(H15:J15)</f>
        <v>0</v>
      </c>
      <c r="L15" s="47">
        <f t="shared" ref="L15:L21" si="2">ROUND(E15*F15,2)</f>
        <v>0</v>
      </c>
      <c r="M15" s="45">
        <f t="shared" ref="M15:M21" si="3">ROUND(H15*E15,2)</f>
        <v>0</v>
      </c>
      <c r="N15" s="45">
        <f t="shared" ref="N15:N21" si="4">ROUND(I15*E15,2)</f>
        <v>0</v>
      </c>
      <c r="O15" s="45">
        <f t="shared" ref="O15:O21" si="5">ROUND(J15*E15,2)</f>
        <v>0</v>
      </c>
      <c r="P15" s="46">
        <f t="shared" ref="P15:P21" si="6">SUM(M15:O15)</f>
        <v>0</v>
      </c>
    </row>
    <row r="16" spans="1:16" ht="22.5" x14ac:dyDescent="0.2">
      <c r="A16" s="96">
        <v>2</v>
      </c>
      <c r="B16" s="37" t="s">
        <v>322</v>
      </c>
      <c r="C16" s="138" t="s">
        <v>125</v>
      </c>
      <c r="D16" s="136" t="s">
        <v>79</v>
      </c>
      <c r="E16" s="137">
        <v>1</v>
      </c>
      <c r="F16" s="94"/>
      <c r="G16" s="92"/>
      <c r="H16" s="45">
        <f t="shared" si="0"/>
        <v>0</v>
      </c>
      <c r="I16" s="92"/>
      <c r="J16" s="92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2.5" x14ac:dyDescent="0.2">
      <c r="A17" s="96">
        <v>3</v>
      </c>
      <c r="B17" s="37" t="s">
        <v>319</v>
      </c>
      <c r="C17" s="139" t="s">
        <v>126</v>
      </c>
      <c r="D17" s="140" t="s">
        <v>88</v>
      </c>
      <c r="E17" s="137">
        <f>E14</f>
        <v>500.6</v>
      </c>
      <c r="F17" s="94"/>
      <c r="G17" s="92"/>
      <c r="H17" s="45">
        <f t="shared" si="0"/>
        <v>0</v>
      </c>
      <c r="I17" s="92"/>
      <c r="J17" s="92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12.75" x14ac:dyDescent="0.2">
      <c r="A18" s="96">
        <v>4</v>
      </c>
      <c r="B18" s="37"/>
      <c r="C18" s="117" t="s">
        <v>92</v>
      </c>
      <c r="D18" s="141" t="s">
        <v>93</v>
      </c>
      <c r="E18" s="137">
        <f>ROUND(E17*0.2,2)</f>
        <v>100.12</v>
      </c>
      <c r="F18" s="94"/>
      <c r="G18" s="92"/>
      <c r="H18" s="45">
        <f t="shared" si="0"/>
        <v>0</v>
      </c>
      <c r="I18" s="92"/>
      <c r="J18" s="92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33.75" x14ac:dyDescent="0.2">
      <c r="A19" s="96">
        <v>5</v>
      </c>
      <c r="B19" s="37" t="s">
        <v>320</v>
      </c>
      <c r="C19" s="142" t="s">
        <v>199</v>
      </c>
      <c r="D19" s="140" t="s">
        <v>88</v>
      </c>
      <c r="E19" s="143">
        <f>E17</f>
        <v>500.6</v>
      </c>
      <c r="F19" s="94"/>
      <c r="G19" s="92"/>
      <c r="H19" s="45">
        <f t="shared" si="0"/>
        <v>0</v>
      </c>
      <c r="I19" s="92"/>
      <c r="J19" s="92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22.5" x14ac:dyDescent="0.2">
      <c r="A20" s="96">
        <v>6</v>
      </c>
      <c r="B20" s="37"/>
      <c r="C20" s="117" t="s">
        <v>127</v>
      </c>
      <c r="D20" s="140" t="s">
        <v>88</v>
      </c>
      <c r="E20" s="143">
        <f>ROUND(E19*1.1,2)</f>
        <v>550.66</v>
      </c>
      <c r="F20" s="64"/>
      <c r="G20" s="61"/>
      <c r="H20" s="45">
        <f t="shared" si="0"/>
        <v>0</v>
      </c>
      <c r="I20" s="92"/>
      <c r="J20" s="92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3.5" thickBot="1" x14ac:dyDescent="0.25">
      <c r="A21" s="97">
        <v>7</v>
      </c>
      <c r="B21" s="37"/>
      <c r="C21" s="144" t="s">
        <v>128</v>
      </c>
      <c r="D21" s="145" t="s">
        <v>90</v>
      </c>
      <c r="E21" s="146">
        <f>ROUND(E19*7,2)</f>
        <v>3504.2</v>
      </c>
      <c r="F21" s="64"/>
      <c r="G21" s="61"/>
      <c r="H21" s="45">
        <f t="shared" si="0"/>
        <v>0</v>
      </c>
      <c r="I21" s="93"/>
      <c r="J21" s="93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12" thickBot="1" x14ac:dyDescent="0.25">
      <c r="A22" s="247" t="s">
        <v>336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9"/>
      <c r="L22" s="65">
        <f>SUM(L14:L21)</f>
        <v>0</v>
      </c>
      <c r="M22" s="66">
        <f>SUM(M14:M21)</f>
        <v>0</v>
      </c>
      <c r="N22" s="66">
        <f>SUM(N14:N21)</f>
        <v>0</v>
      </c>
      <c r="O22" s="66">
        <f>SUM(O14:O21)</f>
        <v>0</v>
      </c>
      <c r="P22" s="67">
        <f>SUM(P14:P21)</f>
        <v>0</v>
      </c>
    </row>
    <row r="23" spans="1:16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">
      <c r="A25" s="1" t="s">
        <v>14</v>
      </c>
      <c r="B25" s="16"/>
      <c r="C25" s="246">
        <f>'Kops a'!C31:H31</f>
        <v>0</v>
      </c>
      <c r="D25" s="246"/>
      <c r="E25" s="246"/>
      <c r="F25" s="246"/>
      <c r="G25" s="246"/>
      <c r="H25" s="246"/>
      <c r="I25" s="16"/>
      <c r="J25" s="16"/>
      <c r="K25" s="16"/>
      <c r="L25" s="16"/>
      <c r="M25" s="16"/>
      <c r="N25" s="16"/>
      <c r="O25" s="16"/>
      <c r="P25" s="16"/>
    </row>
    <row r="26" spans="1:16" x14ac:dyDescent="0.2">
      <c r="A26" s="16"/>
      <c r="B26" s="16"/>
      <c r="C26" s="197" t="s">
        <v>15</v>
      </c>
      <c r="D26" s="197"/>
      <c r="E26" s="197"/>
      <c r="F26" s="197"/>
      <c r="G26" s="197"/>
      <c r="H26" s="197"/>
      <c r="I26" s="16"/>
      <c r="J26" s="16"/>
      <c r="K26" s="16"/>
      <c r="L26" s="16"/>
      <c r="M26" s="16"/>
      <c r="N26" s="16"/>
      <c r="O26" s="16"/>
      <c r="P26" s="16"/>
    </row>
    <row r="27" spans="1:16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">
      <c r="A28" s="82" t="str">
        <f>'Kops a'!A34</f>
        <v>Tāme sastādīta ____. gada __.______________</v>
      </c>
      <c r="B28" s="83"/>
      <c r="C28" s="83"/>
      <c r="D28" s="8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" t="s">
        <v>37</v>
      </c>
      <c r="B30" s="16"/>
      <c r="C30" s="246">
        <f>'Kops a'!C36:H36</f>
        <v>0</v>
      </c>
      <c r="D30" s="246"/>
      <c r="E30" s="246"/>
      <c r="F30" s="246"/>
      <c r="G30" s="246"/>
      <c r="H30" s="246"/>
      <c r="I30" s="16"/>
      <c r="J30" s="16"/>
      <c r="K30" s="16"/>
      <c r="L30" s="16"/>
      <c r="M30" s="16"/>
      <c r="N30" s="16"/>
      <c r="O30" s="16"/>
      <c r="P30" s="16"/>
    </row>
    <row r="31" spans="1:16" x14ac:dyDescent="0.2">
      <c r="A31" s="16"/>
      <c r="B31" s="16"/>
      <c r="C31" s="197" t="s">
        <v>15</v>
      </c>
      <c r="D31" s="197"/>
      <c r="E31" s="197"/>
      <c r="F31" s="197"/>
      <c r="G31" s="197"/>
      <c r="H31" s="197"/>
      <c r="I31" s="16"/>
      <c r="J31" s="16"/>
      <c r="K31" s="16"/>
      <c r="L31" s="16"/>
      <c r="M31" s="16"/>
      <c r="N31" s="16"/>
      <c r="O31" s="16"/>
      <c r="P31" s="16"/>
    </row>
    <row r="32" spans="1:16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">
      <c r="A33" s="82" t="s">
        <v>54</v>
      </c>
      <c r="B33" s="83"/>
      <c r="C33" s="87">
        <f>'Kops a'!C39</f>
        <v>0</v>
      </c>
      <c r="D33" s="4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31:H31"/>
    <mergeCell ref="C4:I4"/>
    <mergeCell ref="F12:K12"/>
    <mergeCell ref="A9:F9"/>
    <mergeCell ref="J9:M9"/>
    <mergeCell ref="D8:L8"/>
    <mergeCell ref="A22:K22"/>
    <mergeCell ref="C25:H25"/>
    <mergeCell ref="C26:H26"/>
    <mergeCell ref="C30:H30"/>
  </mergeCells>
  <conditionalFormatting sqref="A15:B21 I15:J21 D15:G21">
    <cfRule type="cellIs" dxfId="100" priority="27" operator="equal">
      <formula>0</formula>
    </cfRule>
  </conditionalFormatting>
  <conditionalFormatting sqref="N9:O9">
    <cfRule type="cellIs" dxfId="99" priority="26" operator="equal">
      <formula>0</formula>
    </cfRule>
  </conditionalFormatting>
  <conditionalFormatting sqref="A9:F9">
    <cfRule type="containsText" dxfId="98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7" priority="23" operator="equal">
      <formula>0</formula>
    </cfRule>
  </conditionalFormatting>
  <conditionalFormatting sqref="O10">
    <cfRule type="cellIs" dxfId="96" priority="22" operator="equal">
      <formula>"20__. gada __. _________"</formula>
    </cfRule>
  </conditionalFormatting>
  <conditionalFormatting sqref="A22:K22">
    <cfRule type="containsText" dxfId="95" priority="21" operator="containsText" text="Tiešās izmaksas kopā, t. sk. darba devēja sociālais nodoklis __.__% ">
      <formula>NOT(ISERROR(SEARCH("Tiešās izmaksas kopā, t. sk. darba devēja sociālais nodoklis __.__% ",A22)))</formula>
    </cfRule>
  </conditionalFormatting>
  <conditionalFormatting sqref="H14:H21 K14:P21 L22:P22">
    <cfRule type="cellIs" dxfId="94" priority="16" operator="equal">
      <formula>0</formula>
    </cfRule>
  </conditionalFormatting>
  <conditionalFormatting sqref="C4:I4">
    <cfRule type="cellIs" dxfId="93" priority="15" operator="equal">
      <formula>0</formula>
    </cfRule>
  </conditionalFormatting>
  <conditionalFormatting sqref="C15:C21">
    <cfRule type="cellIs" dxfId="92" priority="14" operator="equal">
      <formula>0</formula>
    </cfRule>
  </conditionalFormatting>
  <conditionalFormatting sqref="D5:L8">
    <cfRule type="cellIs" dxfId="91" priority="12" operator="equal">
      <formula>0</formula>
    </cfRule>
  </conditionalFormatting>
  <conditionalFormatting sqref="A14 D14:G14">
    <cfRule type="cellIs" dxfId="90" priority="11" operator="equal">
      <formula>0</formula>
    </cfRule>
  </conditionalFormatting>
  <conditionalFormatting sqref="C14">
    <cfRule type="cellIs" dxfId="89" priority="10" operator="equal">
      <formula>0</formula>
    </cfRule>
  </conditionalFormatting>
  <conditionalFormatting sqref="I14:J14">
    <cfRule type="cellIs" dxfId="88" priority="9" operator="equal">
      <formula>0</formula>
    </cfRule>
  </conditionalFormatting>
  <conditionalFormatting sqref="P10">
    <cfRule type="cellIs" dxfId="87" priority="8" operator="equal">
      <formula>"20__. gada __. _________"</formula>
    </cfRule>
  </conditionalFormatting>
  <conditionalFormatting sqref="C30:H30">
    <cfRule type="cellIs" dxfId="86" priority="5" operator="equal">
      <formula>0</formula>
    </cfRule>
  </conditionalFormatting>
  <conditionalFormatting sqref="C25:H25">
    <cfRule type="cellIs" dxfId="85" priority="4" operator="equal">
      <formula>0</formula>
    </cfRule>
  </conditionalFormatting>
  <conditionalFormatting sqref="C30:H30 C33 C25:H25">
    <cfRule type="cellIs" dxfId="84" priority="3" operator="equal">
      <formula>0</formula>
    </cfRule>
  </conditionalFormatting>
  <conditionalFormatting sqref="D1">
    <cfRule type="cellIs" dxfId="83" priority="2" operator="equal">
      <formula>0</formula>
    </cfRule>
  </conditionalFormatting>
  <conditionalFormatting sqref="B14">
    <cfRule type="cellIs" dxfId="82" priority="1" operator="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D422C369-7259-49E7-A89B-9D562DEE2E41}">
            <xm:f>NOT(ISERROR(SEARCH("Tāme sastādīta ____. gada ___. ______________",A28)))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A28</xm:sqref>
        </x14:conditionalFormatting>
        <x14:conditionalFormatting xmlns:xm="http://schemas.microsoft.com/office/excel/2006/main">
          <x14:cfRule type="containsText" priority="6" operator="containsText" id="{D859E3E6-089F-4F16-889A-98EF63E5F3AC}">
            <xm:f>NOT(ISERROR(SEARCH("Sertifikāta Nr. _________________________________",A33)))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117"/>
  <sheetViews>
    <sheetView zoomScaleNormal="100"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7.710937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49">
        <f>'Kops a'!A18</f>
        <v>4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250" t="s">
        <v>62</v>
      </c>
      <c r="D2" s="250"/>
      <c r="E2" s="250"/>
      <c r="F2" s="250"/>
      <c r="G2" s="250"/>
      <c r="H2" s="250"/>
      <c r="I2" s="250"/>
      <c r="J2" s="28"/>
    </row>
    <row r="3" spans="1:16" x14ac:dyDescent="0.2">
      <c r="A3" s="29"/>
      <c r="B3" s="29"/>
      <c r="C3" s="241" t="s">
        <v>17</v>
      </c>
      <c r="D3" s="241"/>
      <c r="E3" s="241"/>
      <c r="F3" s="241"/>
      <c r="G3" s="241"/>
      <c r="H3" s="241"/>
      <c r="I3" s="241"/>
      <c r="J3" s="29"/>
    </row>
    <row r="4" spans="1:16" x14ac:dyDescent="0.2">
      <c r="A4" s="29"/>
      <c r="B4" s="29"/>
      <c r="C4" s="251" t="s">
        <v>52</v>
      </c>
      <c r="D4" s="251"/>
      <c r="E4" s="251"/>
      <c r="F4" s="251"/>
      <c r="G4" s="251"/>
      <c r="H4" s="251"/>
      <c r="I4" s="251"/>
      <c r="J4" s="29"/>
    </row>
    <row r="5" spans="1:16" x14ac:dyDescent="0.2">
      <c r="A5" s="22"/>
      <c r="B5" s="22"/>
      <c r="C5" s="26" t="s">
        <v>5</v>
      </c>
      <c r="D5" s="264" t="str">
        <f>'Kops a'!D6</f>
        <v>Daudzdzīvokļu dzīvojamās mājas atjaunošana</v>
      </c>
      <c r="E5" s="264"/>
      <c r="F5" s="264"/>
      <c r="G5" s="264"/>
      <c r="H5" s="264"/>
      <c r="I5" s="264"/>
      <c r="J5" s="264"/>
      <c r="K5" s="264"/>
      <c r="L5" s="264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264" t="str">
        <f>'Kops a'!D7</f>
        <v>Daudzdzīvokļu dzīvojamā māja</v>
      </c>
      <c r="E6" s="264"/>
      <c r="F6" s="264"/>
      <c r="G6" s="264"/>
      <c r="H6" s="264"/>
      <c r="I6" s="264"/>
      <c r="J6" s="264"/>
      <c r="K6" s="264"/>
      <c r="L6" s="264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264" t="str">
        <f>'Kops a'!D8</f>
        <v>Metālistu iela 7, Rēzekne</v>
      </c>
      <c r="E7" s="264"/>
      <c r="F7" s="264"/>
      <c r="G7" s="264"/>
      <c r="H7" s="264"/>
      <c r="I7" s="264"/>
      <c r="J7" s="264"/>
      <c r="K7" s="264"/>
      <c r="L7" s="264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264">
        <f>'Kops a'!D9</f>
        <v>0</v>
      </c>
      <c r="E8" s="264"/>
      <c r="F8" s="264"/>
      <c r="G8" s="264"/>
      <c r="H8" s="264"/>
      <c r="I8" s="264"/>
      <c r="J8" s="264"/>
      <c r="K8" s="264"/>
      <c r="L8" s="264"/>
      <c r="M8" s="16"/>
      <c r="N8" s="16"/>
      <c r="O8" s="16"/>
      <c r="P8" s="16"/>
    </row>
    <row r="9" spans="1:16" ht="11.25" customHeight="1" x14ac:dyDescent="0.2">
      <c r="A9" s="252" t="s">
        <v>339</v>
      </c>
      <c r="B9" s="252"/>
      <c r="C9" s="252"/>
      <c r="D9" s="252"/>
      <c r="E9" s="252"/>
      <c r="F9" s="252"/>
      <c r="G9" s="30"/>
      <c r="H9" s="30"/>
      <c r="I9" s="30"/>
      <c r="J9" s="256" t="s">
        <v>39</v>
      </c>
      <c r="K9" s="256"/>
      <c r="L9" s="256"/>
      <c r="M9" s="256"/>
      <c r="N9" s="263">
        <f>P105</f>
        <v>0</v>
      </c>
      <c r="O9" s="263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A111</f>
        <v>Tāme sastādīta ____. gada __.______________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220" t="s">
        <v>23</v>
      </c>
      <c r="B12" s="258" t="s">
        <v>40</v>
      </c>
      <c r="C12" s="254" t="s">
        <v>41</v>
      </c>
      <c r="D12" s="261" t="s">
        <v>42</v>
      </c>
      <c r="E12" s="244" t="s">
        <v>43</v>
      </c>
      <c r="F12" s="253" t="s">
        <v>44</v>
      </c>
      <c r="G12" s="254"/>
      <c r="H12" s="254"/>
      <c r="I12" s="254"/>
      <c r="J12" s="254"/>
      <c r="K12" s="255"/>
      <c r="L12" s="253" t="s">
        <v>45</v>
      </c>
      <c r="M12" s="254"/>
      <c r="N12" s="254"/>
      <c r="O12" s="254"/>
      <c r="P12" s="255"/>
    </row>
    <row r="13" spans="1:16" ht="126.75" customHeight="1" thickBot="1" x14ac:dyDescent="0.25">
      <c r="A13" s="257"/>
      <c r="B13" s="259"/>
      <c r="C13" s="260"/>
      <c r="D13" s="262"/>
      <c r="E13" s="245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</row>
    <row r="14" spans="1:16" ht="12.75" x14ac:dyDescent="0.2">
      <c r="A14" s="96">
        <v>1</v>
      </c>
      <c r="B14" s="59" t="s">
        <v>316</v>
      </c>
      <c r="C14" s="99" t="s">
        <v>130</v>
      </c>
      <c r="D14" s="133" t="s">
        <v>88</v>
      </c>
      <c r="E14" s="63">
        <v>1999.3600000000001</v>
      </c>
      <c r="F14" s="64"/>
      <c r="G14" s="61"/>
      <c r="H14" s="61">
        <f>ROUND(F14*G14,2)</f>
        <v>0</v>
      </c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12.75" x14ac:dyDescent="0.2">
      <c r="A15" s="96">
        <v>2</v>
      </c>
      <c r="B15" s="37"/>
      <c r="C15" s="100" t="s">
        <v>131</v>
      </c>
      <c r="D15" s="24" t="s">
        <v>88</v>
      </c>
      <c r="E15" s="63">
        <v>1999.3600000000001</v>
      </c>
      <c r="F15" s="64"/>
      <c r="G15" s="61"/>
      <c r="H15" s="45">
        <f t="shared" ref="H15:H79" si="0">ROUND(F15*G15,2)</f>
        <v>0</v>
      </c>
      <c r="I15" s="61"/>
      <c r="J15" s="61"/>
      <c r="K15" s="46">
        <f t="shared" ref="K15:K79" si="1">SUM(H15:J15)</f>
        <v>0</v>
      </c>
      <c r="L15" s="47">
        <f t="shared" ref="L15:L79" si="2">ROUND(E15*F15,2)</f>
        <v>0</v>
      </c>
      <c r="M15" s="45">
        <f t="shared" ref="M15:M79" si="3">ROUND(H15*E15,2)</f>
        <v>0</v>
      </c>
      <c r="N15" s="45">
        <f t="shared" ref="N15:N79" si="4">ROUND(I15*E15,2)</f>
        <v>0</v>
      </c>
      <c r="O15" s="45">
        <f t="shared" ref="O15:O79" si="5">ROUND(J15*E15,2)</f>
        <v>0</v>
      </c>
      <c r="P15" s="46">
        <f t="shared" ref="P15:P79" si="6">SUM(M15:O15)</f>
        <v>0</v>
      </c>
    </row>
    <row r="16" spans="1:16" ht="12.75" x14ac:dyDescent="0.2">
      <c r="A16" s="96">
        <v>3</v>
      </c>
      <c r="B16" s="37"/>
      <c r="C16" s="100" t="s">
        <v>132</v>
      </c>
      <c r="D16" s="24" t="s">
        <v>88</v>
      </c>
      <c r="E16" s="63">
        <v>1999.3600000000001</v>
      </c>
      <c r="F16" s="64"/>
      <c r="G16" s="134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12.75" x14ac:dyDescent="0.2">
      <c r="A17" s="96">
        <v>4</v>
      </c>
      <c r="B17" s="37" t="s">
        <v>319</v>
      </c>
      <c r="C17" s="101" t="s">
        <v>133</v>
      </c>
      <c r="D17" s="24" t="s">
        <v>80</v>
      </c>
      <c r="E17" s="63">
        <v>6</v>
      </c>
      <c r="F17" s="64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33.75" x14ac:dyDescent="0.2">
      <c r="A18" s="96">
        <v>5</v>
      </c>
      <c r="B18" s="37" t="s">
        <v>319</v>
      </c>
      <c r="C18" s="102" t="s">
        <v>134</v>
      </c>
      <c r="D18" s="24" t="s">
        <v>88</v>
      </c>
      <c r="E18" s="63">
        <v>1999.3600000000001</v>
      </c>
      <c r="F18" s="64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22.5" x14ac:dyDescent="0.2">
      <c r="A19" s="96">
        <v>6</v>
      </c>
      <c r="B19" s="37" t="s">
        <v>324</v>
      </c>
      <c r="C19" s="103" t="s">
        <v>332</v>
      </c>
      <c r="D19" s="24" t="s">
        <v>88</v>
      </c>
      <c r="E19" s="63">
        <v>5.4719999999999995</v>
      </c>
      <c r="F19" s="64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2.75" x14ac:dyDescent="0.2">
      <c r="A20" s="96">
        <v>7</v>
      </c>
      <c r="B20" s="37" t="s">
        <v>318</v>
      </c>
      <c r="C20" s="104" t="s">
        <v>135</v>
      </c>
      <c r="D20" s="24" t="s">
        <v>88</v>
      </c>
      <c r="E20" s="63">
        <v>8.25</v>
      </c>
      <c r="F20" s="64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2.75" x14ac:dyDescent="0.2">
      <c r="A21" s="96">
        <v>8</v>
      </c>
      <c r="B21" s="37" t="s">
        <v>318</v>
      </c>
      <c r="C21" s="105" t="s">
        <v>136</v>
      </c>
      <c r="D21" s="24" t="s">
        <v>86</v>
      </c>
      <c r="E21" s="63">
        <v>4.03</v>
      </c>
      <c r="F21" s="64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2.5" x14ac:dyDescent="0.2">
      <c r="A22" s="96">
        <v>9</v>
      </c>
      <c r="B22" s="37" t="s">
        <v>318</v>
      </c>
      <c r="C22" s="105" t="s">
        <v>137</v>
      </c>
      <c r="D22" s="24" t="s">
        <v>84</v>
      </c>
      <c r="E22" s="63">
        <v>3</v>
      </c>
      <c r="F22" s="64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12.75" x14ac:dyDescent="0.2">
      <c r="A23" s="96">
        <v>10</v>
      </c>
      <c r="B23" s="37" t="s">
        <v>318</v>
      </c>
      <c r="C23" s="105" t="s">
        <v>138</v>
      </c>
      <c r="D23" s="24" t="s">
        <v>197</v>
      </c>
      <c r="E23" s="63">
        <v>6</v>
      </c>
      <c r="F23" s="64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2.75" x14ac:dyDescent="0.2">
      <c r="A24" s="96">
        <v>11</v>
      </c>
      <c r="B24" s="37" t="s">
        <v>318</v>
      </c>
      <c r="C24" s="105" t="s">
        <v>139</v>
      </c>
      <c r="D24" s="24" t="s">
        <v>84</v>
      </c>
      <c r="E24" s="63">
        <v>1</v>
      </c>
      <c r="F24" s="64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22.5" x14ac:dyDescent="0.2">
      <c r="A25" s="96">
        <v>12</v>
      </c>
      <c r="B25" s="37" t="s">
        <v>318</v>
      </c>
      <c r="C25" s="106" t="s">
        <v>140</v>
      </c>
      <c r="D25" s="24" t="s">
        <v>80</v>
      </c>
      <c r="E25" s="63">
        <v>1</v>
      </c>
      <c r="F25" s="64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2.75" x14ac:dyDescent="0.2">
      <c r="A26" s="96">
        <v>13</v>
      </c>
      <c r="B26" s="37" t="s">
        <v>318</v>
      </c>
      <c r="C26" s="105" t="s">
        <v>141</v>
      </c>
      <c r="D26" s="24" t="s">
        <v>84</v>
      </c>
      <c r="E26" s="63">
        <v>1</v>
      </c>
      <c r="F26" s="64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22.5" x14ac:dyDescent="0.2">
      <c r="A27" s="96">
        <v>14</v>
      </c>
      <c r="B27" s="37" t="s">
        <v>318</v>
      </c>
      <c r="C27" s="107" t="s">
        <v>142</v>
      </c>
      <c r="D27" s="24" t="s">
        <v>80</v>
      </c>
      <c r="E27" s="63">
        <v>1</v>
      </c>
      <c r="F27" s="64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2.75" x14ac:dyDescent="0.2">
      <c r="A28" s="96">
        <v>15</v>
      </c>
      <c r="B28" s="37" t="s">
        <v>318</v>
      </c>
      <c r="C28" s="108" t="s">
        <v>143</v>
      </c>
      <c r="D28" s="24" t="s">
        <v>88</v>
      </c>
      <c r="E28" s="63">
        <v>92.9</v>
      </c>
      <c r="F28" s="64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2.75" x14ac:dyDescent="0.2">
      <c r="A29" s="96">
        <v>16</v>
      </c>
      <c r="B29" s="37" t="s">
        <v>318</v>
      </c>
      <c r="C29" s="105" t="s">
        <v>144</v>
      </c>
      <c r="D29" s="24" t="s">
        <v>197</v>
      </c>
      <c r="E29" s="63">
        <v>97.37</v>
      </c>
      <c r="F29" s="64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22.5" x14ac:dyDescent="0.2">
      <c r="A30" s="96">
        <v>17</v>
      </c>
      <c r="B30" s="37" t="s">
        <v>318</v>
      </c>
      <c r="C30" s="105" t="s">
        <v>145</v>
      </c>
      <c r="D30" s="24" t="s">
        <v>197</v>
      </c>
      <c r="E30" s="63">
        <v>434</v>
      </c>
      <c r="F30" s="64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12.75" x14ac:dyDescent="0.2">
      <c r="A31" s="96">
        <v>18</v>
      </c>
      <c r="B31" s="37" t="s">
        <v>318</v>
      </c>
      <c r="C31" s="105" t="s">
        <v>146</v>
      </c>
      <c r="D31" s="24" t="s">
        <v>197</v>
      </c>
      <c r="E31" s="63">
        <v>44.4</v>
      </c>
      <c r="F31" s="64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33.75" x14ac:dyDescent="0.2">
      <c r="A32" s="96">
        <v>19</v>
      </c>
      <c r="B32" s="37" t="s">
        <v>318</v>
      </c>
      <c r="C32" s="105" t="s">
        <v>147</v>
      </c>
      <c r="D32" s="24" t="s">
        <v>107</v>
      </c>
      <c r="E32" s="63">
        <v>1</v>
      </c>
      <c r="F32" s="64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12.75" x14ac:dyDescent="0.2">
      <c r="A33" s="96">
        <v>20</v>
      </c>
      <c r="B33" s="37" t="s">
        <v>318</v>
      </c>
      <c r="C33" s="109" t="s">
        <v>148</v>
      </c>
      <c r="D33" s="24" t="s">
        <v>78</v>
      </c>
      <c r="E33" s="63">
        <v>365.52</v>
      </c>
      <c r="F33" s="64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12.75" x14ac:dyDescent="0.2">
      <c r="A34" s="96">
        <v>21</v>
      </c>
      <c r="B34" s="37" t="s">
        <v>319</v>
      </c>
      <c r="C34" s="109" t="s">
        <v>149</v>
      </c>
      <c r="D34" s="24" t="s">
        <v>78</v>
      </c>
      <c r="E34" s="63">
        <v>365.52</v>
      </c>
      <c r="F34" s="64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12.75" x14ac:dyDescent="0.2">
      <c r="A35" s="90">
        <v>22</v>
      </c>
      <c r="B35" s="37"/>
      <c r="C35" s="110" t="s">
        <v>150</v>
      </c>
      <c r="D35" s="24" t="s">
        <v>78</v>
      </c>
      <c r="E35" s="63">
        <v>383.8</v>
      </c>
      <c r="F35" s="64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12.75" x14ac:dyDescent="0.2">
      <c r="A36" s="90"/>
      <c r="B36" s="37"/>
      <c r="C36" s="111" t="s">
        <v>62</v>
      </c>
      <c r="D36" s="24"/>
      <c r="E36" s="63"/>
      <c r="F36" s="64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12.75" x14ac:dyDescent="0.2">
      <c r="A37" s="90">
        <v>24</v>
      </c>
      <c r="B37" s="37" t="s">
        <v>319</v>
      </c>
      <c r="C37" s="112" t="s">
        <v>151</v>
      </c>
      <c r="D37" s="24" t="s">
        <v>107</v>
      </c>
      <c r="E37" s="63">
        <v>15</v>
      </c>
      <c r="F37" s="64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12.75" x14ac:dyDescent="0.2">
      <c r="A38" s="90">
        <v>25</v>
      </c>
      <c r="B38" s="37"/>
      <c r="C38" s="113" t="s">
        <v>198</v>
      </c>
      <c r="D38" s="24" t="s">
        <v>90</v>
      </c>
      <c r="E38" s="63">
        <v>780</v>
      </c>
      <c r="F38" s="64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12.75" x14ac:dyDescent="0.2">
      <c r="A39" s="90">
        <v>26</v>
      </c>
      <c r="B39" s="37"/>
      <c r="C39" s="113" t="s">
        <v>152</v>
      </c>
      <c r="D39" s="24" t="s">
        <v>90</v>
      </c>
      <c r="E39" s="63">
        <v>605</v>
      </c>
      <c r="F39" s="64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12.75" x14ac:dyDescent="0.2">
      <c r="A40" s="90">
        <v>27</v>
      </c>
      <c r="B40" s="37"/>
      <c r="C40" s="113" t="s">
        <v>153</v>
      </c>
      <c r="D40" s="24" t="s">
        <v>80</v>
      </c>
      <c r="E40" s="63">
        <v>30</v>
      </c>
      <c r="F40" s="64"/>
      <c r="G40" s="61"/>
      <c r="H40" s="45">
        <f t="shared" si="0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12.75" x14ac:dyDescent="0.2">
      <c r="A41" s="90">
        <v>28</v>
      </c>
      <c r="B41" s="37"/>
      <c r="C41" s="113" t="s">
        <v>154</v>
      </c>
      <c r="D41" s="24" t="s">
        <v>78</v>
      </c>
      <c r="E41" s="63">
        <v>15</v>
      </c>
      <c r="F41" s="64"/>
      <c r="G41" s="61"/>
      <c r="H41" s="45">
        <f t="shared" si="0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12.75" x14ac:dyDescent="0.2">
      <c r="A42" s="90">
        <v>29</v>
      </c>
      <c r="B42" s="37"/>
      <c r="C42" s="113" t="s">
        <v>155</v>
      </c>
      <c r="D42" s="24" t="s">
        <v>78</v>
      </c>
      <c r="E42" s="63">
        <v>12</v>
      </c>
      <c r="F42" s="64"/>
      <c r="G42" s="61"/>
      <c r="H42" s="45">
        <f t="shared" si="0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12.75" x14ac:dyDescent="0.2">
      <c r="A43" s="90">
        <v>29</v>
      </c>
      <c r="B43" s="37"/>
      <c r="C43" s="113" t="s">
        <v>156</v>
      </c>
      <c r="D43" s="24" t="s">
        <v>78</v>
      </c>
      <c r="E43" s="63">
        <v>8</v>
      </c>
      <c r="F43" s="64"/>
      <c r="G43" s="61"/>
      <c r="H43" s="45">
        <f t="shared" si="0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12.75" x14ac:dyDescent="0.2">
      <c r="A44" s="90"/>
      <c r="B44" s="37"/>
      <c r="C44" s="113" t="s">
        <v>106</v>
      </c>
      <c r="D44" s="24" t="s">
        <v>107</v>
      </c>
      <c r="E44" s="63">
        <v>15</v>
      </c>
      <c r="F44" s="64"/>
      <c r="G44" s="61"/>
      <c r="H44" s="45">
        <f t="shared" si="0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22.5" x14ac:dyDescent="0.2">
      <c r="A45" s="90">
        <v>30</v>
      </c>
      <c r="B45" s="37" t="s">
        <v>320</v>
      </c>
      <c r="C45" s="114" t="s">
        <v>333</v>
      </c>
      <c r="D45" s="24" t="s">
        <v>88</v>
      </c>
      <c r="E45" s="63">
        <v>1847.19</v>
      </c>
      <c r="F45" s="64"/>
      <c r="G45" s="61"/>
      <c r="H45" s="45">
        <f t="shared" si="0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12.75" x14ac:dyDescent="0.2">
      <c r="A46" s="90">
        <v>31</v>
      </c>
      <c r="B46" s="37"/>
      <c r="C46" s="115" t="s">
        <v>157</v>
      </c>
      <c r="D46" s="24" t="s">
        <v>93</v>
      </c>
      <c r="E46" s="63">
        <v>554.16</v>
      </c>
      <c r="F46" s="64"/>
      <c r="G46" s="61"/>
      <c r="H46" s="45">
        <f t="shared" si="0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ht="12.75" x14ac:dyDescent="0.2">
      <c r="A47" s="90"/>
      <c r="B47" s="37"/>
      <c r="C47" s="115" t="s">
        <v>334</v>
      </c>
      <c r="D47" s="195" t="s">
        <v>88</v>
      </c>
      <c r="E47" s="196">
        <v>129.03</v>
      </c>
      <c r="F47" s="64"/>
      <c r="G47" s="61"/>
      <c r="H47" s="45"/>
      <c r="I47" s="61"/>
      <c r="J47" s="61"/>
      <c r="K47" s="46">
        <f t="shared" si="1"/>
        <v>0</v>
      </c>
      <c r="L47" s="47"/>
      <c r="M47" s="45"/>
      <c r="N47" s="45">
        <f t="shared" ref="N47" si="7">ROUND(I47*E47,2)</f>
        <v>0</v>
      </c>
      <c r="O47" s="45">
        <f t="shared" ref="O47" si="8">ROUND(J47*E47,2)</f>
        <v>0</v>
      </c>
      <c r="P47" s="46">
        <f t="shared" ref="P47" si="9">SUM(M47:O47)</f>
        <v>0</v>
      </c>
    </row>
    <row r="48" spans="1:16" ht="12.75" x14ac:dyDescent="0.2">
      <c r="A48" s="90">
        <v>32</v>
      </c>
      <c r="B48" s="37"/>
      <c r="C48" s="116" t="s">
        <v>158</v>
      </c>
      <c r="D48" s="24" t="s">
        <v>88</v>
      </c>
      <c r="E48" s="63">
        <f>344.41-E47</f>
        <v>215.38000000000002</v>
      </c>
      <c r="F48" s="64"/>
      <c r="G48" s="61"/>
      <c r="H48" s="45">
        <f t="shared" si="0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12.75" x14ac:dyDescent="0.2">
      <c r="A49" s="90">
        <v>33</v>
      </c>
      <c r="B49" s="37"/>
      <c r="C49" s="116" t="s">
        <v>159</v>
      </c>
      <c r="D49" s="24" t="s">
        <v>88</v>
      </c>
      <c r="E49" s="63">
        <v>441.07800000000003</v>
      </c>
      <c r="F49" s="64"/>
      <c r="G49" s="61"/>
      <c r="H49" s="45">
        <f t="shared" si="0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12.75" x14ac:dyDescent="0.2">
      <c r="A50" s="90">
        <v>34</v>
      </c>
      <c r="B50" s="37"/>
      <c r="C50" s="116" t="s">
        <v>160</v>
      </c>
      <c r="D50" s="24" t="s">
        <v>88</v>
      </c>
      <c r="E50" s="63">
        <v>1246.421</v>
      </c>
      <c r="F50" s="64"/>
      <c r="G50" s="61"/>
      <c r="H50" s="45">
        <f t="shared" si="0"/>
        <v>0</v>
      </c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12.75" x14ac:dyDescent="0.2">
      <c r="A51" s="90">
        <v>35</v>
      </c>
      <c r="B51" s="37"/>
      <c r="C51" s="117" t="s">
        <v>161</v>
      </c>
      <c r="D51" s="24" t="s">
        <v>90</v>
      </c>
      <c r="E51" s="63">
        <v>13853.93</v>
      </c>
      <c r="F51" s="64"/>
      <c r="G51" s="61"/>
      <c r="H51" s="45">
        <f t="shared" si="0"/>
        <v>0</v>
      </c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12.75" x14ac:dyDescent="0.2">
      <c r="A52" s="90">
        <v>36</v>
      </c>
      <c r="B52" s="37"/>
      <c r="C52" s="118" t="s">
        <v>100</v>
      </c>
      <c r="D52" s="24" t="s">
        <v>90</v>
      </c>
      <c r="E52" s="63">
        <v>11083.14</v>
      </c>
      <c r="F52" s="64"/>
      <c r="G52" s="61"/>
      <c r="H52" s="45">
        <f t="shared" si="0"/>
        <v>0</v>
      </c>
      <c r="I52" s="61"/>
      <c r="J52" s="61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ht="12.75" x14ac:dyDescent="0.2">
      <c r="A53" s="90">
        <v>37</v>
      </c>
      <c r="B53" s="37"/>
      <c r="C53" s="119" t="s">
        <v>162</v>
      </c>
      <c r="D53" s="24" t="s">
        <v>84</v>
      </c>
      <c r="E53" s="63">
        <v>12006.74</v>
      </c>
      <c r="F53" s="64"/>
      <c r="G53" s="61"/>
      <c r="H53" s="45">
        <f t="shared" si="0"/>
        <v>0</v>
      </c>
      <c r="I53" s="61"/>
      <c r="J53" s="61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ht="12.75" x14ac:dyDescent="0.2">
      <c r="A54" s="90">
        <v>38</v>
      </c>
      <c r="B54" s="37"/>
      <c r="C54" s="118" t="s">
        <v>102</v>
      </c>
      <c r="D54" s="24" t="s">
        <v>197</v>
      </c>
      <c r="E54" s="63">
        <v>2124.27</v>
      </c>
      <c r="F54" s="64"/>
      <c r="G54" s="61"/>
      <c r="H54" s="45">
        <f t="shared" si="0"/>
        <v>0</v>
      </c>
      <c r="I54" s="61"/>
      <c r="J54" s="61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ht="22.5" x14ac:dyDescent="0.2">
      <c r="A55" s="90">
        <v>39</v>
      </c>
      <c r="B55" s="37" t="s">
        <v>320</v>
      </c>
      <c r="C55" s="112" t="s">
        <v>163</v>
      </c>
      <c r="D55" s="24" t="s">
        <v>78</v>
      </c>
      <c r="E55" s="63">
        <v>992</v>
      </c>
      <c r="F55" s="64"/>
      <c r="G55" s="61"/>
      <c r="H55" s="45">
        <f t="shared" si="0"/>
        <v>0</v>
      </c>
      <c r="I55" s="61"/>
      <c r="J55" s="61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ht="12.75" x14ac:dyDescent="0.2">
      <c r="A56" s="90">
        <v>40</v>
      </c>
      <c r="B56" s="37"/>
      <c r="C56" s="117" t="s">
        <v>161</v>
      </c>
      <c r="D56" s="24" t="s">
        <v>90</v>
      </c>
      <c r="E56" s="63">
        <v>297.60000000000002</v>
      </c>
      <c r="F56" s="64"/>
      <c r="G56" s="61"/>
      <c r="H56" s="45">
        <f t="shared" si="0"/>
        <v>0</v>
      </c>
      <c r="I56" s="61"/>
      <c r="J56" s="61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ht="12.75" x14ac:dyDescent="0.2">
      <c r="A57" s="90">
        <v>41</v>
      </c>
      <c r="B57" s="37"/>
      <c r="C57" s="120" t="s">
        <v>164</v>
      </c>
      <c r="D57" s="24" t="s">
        <v>78</v>
      </c>
      <c r="E57" s="63">
        <v>1140.8</v>
      </c>
      <c r="F57" s="64"/>
      <c r="G57" s="61"/>
      <c r="H57" s="45">
        <f t="shared" si="0"/>
        <v>0</v>
      </c>
      <c r="I57" s="61"/>
      <c r="J57" s="61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ht="12.75" x14ac:dyDescent="0.2">
      <c r="A58" s="90">
        <v>42</v>
      </c>
      <c r="B58" s="37" t="s">
        <v>319</v>
      </c>
      <c r="C58" s="121" t="s">
        <v>165</v>
      </c>
      <c r="D58" s="24" t="s">
        <v>78</v>
      </c>
      <c r="E58" s="63">
        <v>104</v>
      </c>
      <c r="F58" s="64"/>
      <c r="G58" s="61"/>
      <c r="H58" s="45">
        <f t="shared" si="0"/>
        <v>0</v>
      </c>
      <c r="I58" s="61"/>
      <c r="J58" s="61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ht="22.5" x14ac:dyDescent="0.2">
      <c r="A59" s="90">
        <v>43</v>
      </c>
      <c r="B59" s="37"/>
      <c r="C59" s="118" t="s">
        <v>166</v>
      </c>
      <c r="D59" s="24" t="s">
        <v>78</v>
      </c>
      <c r="E59" s="63">
        <v>109.2</v>
      </c>
      <c r="F59" s="64"/>
      <c r="G59" s="61"/>
      <c r="H59" s="45">
        <f t="shared" si="0"/>
        <v>0</v>
      </c>
      <c r="I59" s="61"/>
      <c r="J59" s="61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ht="12.75" x14ac:dyDescent="0.2">
      <c r="A60" s="90">
        <v>44</v>
      </c>
      <c r="B60" s="37" t="s">
        <v>319</v>
      </c>
      <c r="C60" s="122" t="s">
        <v>167</v>
      </c>
      <c r="D60" s="24" t="s">
        <v>197</v>
      </c>
      <c r="E60" s="63">
        <v>1847.19</v>
      </c>
      <c r="F60" s="64"/>
      <c r="G60" s="61"/>
      <c r="H60" s="45">
        <f t="shared" si="0"/>
        <v>0</v>
      </c>
      <c r="I60" s="61"/>
      <c r="J60" s="61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ht="12.75" x14ac:dyDescent="0.2">
      <c r="A61" s="90">
        <v>45</v>
      </c>
      <c r="B61" s="37"/>
      <c r="C61" s="117" t="s">
        <v>99</v>
      </c>
      <c r="D61" s="24" t="s">
        <v>93</v>
      </c>
      <c r="E61" s="63">
        <v>554.16</v>
      </c>
      <c r="F61" s="64"/>
      <c r="G61" s="61"/>
      <c r="H61" s="45">
        <f t="shared" si="0"/>
        <v>0</v>
      </c>
      <c r="I61" s="61"/>
      <c r="J61" s="61"/>
      <c r="K61" s="46">
        <f t="shared" si="1"/>
        <v>0</v>
      </c>
      <c r="L61" s="47">
        <f t="shared" si="2"/>
        <v>0</v>
      </c>
      <c r="M61" s="45">
        <f t="shared" si="3"/>
        <v>0</v>
      </c>
      <c r="N61" s="45">
        <f t="shared" si="4"/>
        <v>0</v>
      </c>
      <c r="O61" s="45">
        <f t="shared" si="5"/>
        <v>0</v>
      </c>
      <c r="P61" s="46">
        <f t="shared" si="6"/>
        <v>0</v>
      </c>
    </row>
    <row r="62" spans="1:16" ht="12.75" x14ac:dyDescent="0.2">
      <c r="A62" s="90">
        <v>46</v>
      </c>
      <c r="B62" s="37"/>
      <c r="C62" s="123" t="s">
        <v>103</v>
      </c>
      <c r="D62" s="24" t="s">
        <v>90</v>
      </c>
      <c r="E62" s="63">
        <v>3968</v>
      </c>
      <c r="F62" s="64"/>
      <c r="G62" s="61"/>
      <c r="H62" s="45">
        <f t="shared" si="0"/>
        <v>0</v>
      </c>
      <c r="I62" s="61"/>
      <c r="J62" s="61"/>
      <c r="K62" s="46">
        <f t="shared" si="1"/>
        <v>0</v>
      </c>
      <c r="L62" s="47">
        <f t="shared" si="2"/>
        <v>0</v>
      </c>
      <c r="M62" s="45">
        <f t="shared" si="3"/>
        <v>0</v>
      </c>
      <c r="N62" s="45">
        <f t="shared" si="4"/>
        <v>0</v>
      </c>
      <c r="O62" s="45">
        <f t="shared" si="5"/>
        <v>0</v>
      </c>
      <c r="P62" s="46">
        <f t="shared" si="6"/>
        <v>0</v>
      </c>
    </row>
    <row r="63" spans="1:16" ht="12.75" x14ac:dyDescent="0.2">
      <c r="A63" s="90">
        <v>47</v>
      </c>
      <c r="B63" s="37"/>
      <c r="C63" s="119" t="s">
        <v>106</v>
      </c>
      <c r="D63" s="24" t="s">
        <v>107</v>
      </c>
      <c r="E63" s="63">
        <v>1</v>
      </c>
      <c r="F63" s="64"/>
      <c r="G63" s="61"/>
      <c r="H63" s="45">
        <f t="shared" si="0"/>
        <v>0</v>
      </c>
      <c r="I63" s="61"/>
      <c r="J63" s="61"/>
      <c r="K63" s="46">
        <f t="shared" si="1"/>
        <v>0</v>
      </c>
      <c r="L63" s="47">
        <f t="shared" si="2"/>
        <v>0</v>
      </c>
      <c r="M63" s="45">
        <f t="shared" si="3"/>
        <v>0</v>
      </c>
      <c r="N63" s="45">
        <f t="shared" si="4"/>
        <v>0</v>
      </c>
      <c r="O63" s="45">
        <f t="shared" si="5"/>
        <v>0</v>
      </c>
      <c r="P63" s="46">
        <f t="shared" si="6"/>
        <v>0</v>
      </c>
    </row>
    <row r="64" spans="1:16" ht="12.75" x14ac:dyDescent="0.2">
      <c r="A64" s="90">
        <v>48</v>
      </c>
      <c r="B64" s="37" t="s">
        <v>319</v>
      </c>
      <c r="C64" s="124" t="s">
        <v>168</v>
      </c>
      <c r="D64" s="24" t="s">
        <v>88</v>
      </c>
      <c r="E64" s="63">
        <v>1134</v>
      </c>
      <c r="F64" s="64"/>
      <c r="G64" s="61"/>
      <c r="H64" s="45">
        <f t="shared" si="0"/>
        <v>0</v>
      </c>
      <c r="I64" s="61"/>
      <c r="J64" s="61"/>
      <c r="K64" s="46">
        <f t="shared" si="1"/>
        <v>0</v>
      </c>
      <c r="L64" s="47">
        <f t="shared" si="2"/>
        <v>0</v>
      </c>
      <c r="M64" s="45">
        <f t="shared" si="3"/>
        <v>0</v>
      </c>
      <c r="N64" s="45">
        <f t="shared" si="4"/>
        <v>0</v>
      </c>
      <c r="O64" s="45">
        <f t="shared" si="5"/>
        <v>0</v>
      </c>
      <c r="P64" s="46">
        <f t="shared" si="6"/>
        <v>0</v>
      </c>
    </row>
    <row r="65" spans="1:16" ht="22.5" x14ac:dyDescent="0.2">
      <c r="A65" s="90">
        <v>49</v>
      </c>
      <c r="B65" s="37"/>
      <c r="C65" s="123" t="s">
        <v>169</v>
      </c>
      <c r="D65" s="24" t="s">
        <v>90</v>
      </c>
      <c r="E65" s="63">
        <v>1587.6</v>
      </c>
      <c r="F65" s="64"/>
      <c r="G65" s="61"/>
      <c r="H65" s="45">
        <f t="shared" si="0"/>
        <v>0</v>
      </c>
      <c r="I65" s="61"/>
      <c r="J65" s="61"/>
      <c r="K65" s="46">
        <f t="shared" si="1"/>
        <v>0</v>
      </c>
      <c r="L65" s="47">
        <f t="shared" si="2"/>
        <v>0</v>
      </c>
      <c r="M65" s="45">
        <f t="shared" si="3"/>
        <v>0</v>
      </c>
      <c r="N65" s="45">
        <f t="shared" si="4"/>
        <v>0</v>
      </c>
      <c r="O65" s="45">
        <f t="shared" si="5"/>
        <v>0</v>
      </c>
      <c r="P65" s="46">
        <f t="shared" si="6"/>
        <v>0</v>
      </c>
    </row>
    <row r="66" spans="1:16" ht="12.75" x14ac:dyDescent="0.2">
      <c r="A66" s="90">
        <v>50</v>
      </c>
      <c r="B66" s="37"/>
      <c r="C66" s="119" t="s">
        <v>106</v>
      </c>
      <c r="D66" s="24" t="s">
        <v>107</v>
      </c>
      <c r="E66" s="63">
        <v>1</v>
      </c>
      <c r="F66" s="64"/>
      <c r="G66" s="61"/>
      <c r="H66" s="45">
        <f t="shared" si="0"/>
        <v>0</v>
      </c>
      <c r="I66" s="61"/>
      <c r="J66" s="61"/>
      <c r="K66" s="46">
        <f t="shared" si="1"/>
        <v>0</v>
      </c>
      <c r="L66" s="47">
        <f t="shared" si="2"/>
        <v>0</v>
      </c>
      <c r="M66" s="45">
        <f t="shared" si="3"/>
        <v>0</v>
      </c>
      <c r="N66" s="45">
        <f t="shared" si="4"/>
        <v>0</v>
      </c>
      <c r="O66" s="45">
        <f t="shared" si="5"/>
        <v>0</v>
      </c>
      <c r="P66" s="46">
        <f t="shared" si="6"/>
        <v>0</v>
      </c>
    </row>
    <row r="67" spans="1:16" ht="12.75" x14ac:dyDescent="0.2">
      <c r="A67" s="90"/>
      <c r="B67" s="37"/>
      <c r="C67" s="111" t="s">
        <v>170</v>
      </c>
      <c r="D67" s="24"/>
      <c r="E67" s="63"/>
      <c r="F67" s="64"/>
      <c r="G67" s="61"/>
      <c r="H67" s="45">
        <f t="shared" si="0"/>
        <v>0</v>
      </c>
      <c r="I67" s="61"/>
      <c r="J67" s="61"/>
      <c r="K67" s="46">
        <f t="shared" si="1"/>
        <v>0</v>
      </c>
      <c r="L67" s="47">
        <f t="shared" si="2"/>
        <v>0</v>
      </c>
      <c r="M67" s="45">
        <f t="shared" si="3"/>
        <v>0</v>
      </c>
      <c r="N67" s="45">
        <f t="shared" si="4"/>
        <v>0</v>
      </c>
      <c r="O67" s="45">
        <f t="shared" si="5"/>
        <v>0</v>
      </c>
      <c r="P67" s="46">
        <f t="shared" si="6"/>
        <v>0</v>
      </c>
    </row>
    <row r="68" spans="1:16" ht="12.75" x14ac:dyDescent="0.2">
      <c r="A68" s="90">
        <v>52</v>
      </c>
      <c r="B68" s="37"/>
      <c r="C68" s="125" t="s">
        <v>171</v>
      </c>
      <c r="D68" s="24"/>
      <c r="E68" s="63"/>
      <c r="F68" s="64"/>
      <c r="G68" s="61"/>
      <c r="H68" s="45">
        <f t="shared" si="0"/>
        <v>0</v>
      </c>
      <c r="I68" s="61"/>
      <c r="J68" s="61"/>
      <c r="K68" s="46">
        <f t="shared" si="1"/>
        <v>0</v>
      </c>
      <c r="L68" s="47">
        <f t="shared" si="2"/>
        <v>0</v>
      </c>
      <c r="M68" s="45">
        <f t="shared" si="3"/>
        <v>0</v>
      </c>
      <c r="N68" s="45">
        <f t="shared" si="4"/>
        <v>0</v>
      </c>
      <c r="O68" s="45">
        <f t="shared" si="5"/>
        <v>0</v>
      </c>
      <c r="P68" s="46">
        <f t="shared" si="6"/>
        <v>0</v>
      </c>
    </row>
    <row r="69" spans="1:16" ht="22.5" x14ac:dyDescent="0.2">
      <c r="A69" s="90">
        <v>53</v>
      </c>
      <c r="B69" s="37" t="s">
        <v>318</v>
      </c>
      <c r="C69" s="126" t="s">
        <v>172</v>
      </c>
      <c r="D69" s="24" t="s">
        <v>88</v>
      </c>
      <c r="E69" s="63">
        <v>44</v>
      </c>
      <c r="F69" s="64"/>
      <c r="G69" s="61"/>
      <c r="H69" s="45">
        <f t="shared" si="0"/>
        <v>0</v>
      </c>
      <c r="I69" s="61"/>
      <c r="J69" s="61"/>
      <c r="K69" s="46">
        <f t="shared" si="1"/>
        <v>0</v>
      </c>
      <c r="L69" s="47">
        <f t="shared" si="2"/>
        <v>0</v>
      </c>
      <c r="M69" s="45">
        <f t="shared" si="3"/>
        <v>0</v>
      </c>
      <c r="N69" s="45">
        <f t="shared" si="4"/>
        <v>0</v>
      </c>
      <c r="O69" s="45">
        <f t="shared" si="5"/>
        <v>0</v>
      </c>
      <c r="P69" s="46">
        <f t="shared" si="6"/>
        <v>0</v>
      </c>
    </row>
    <row r="70" spans="1:16" ht="22.5" x14ac:dyDescent="0.2">
      <c r="A70" s="90">
        <v>54</v>
      </c>
      <c r="B70" s="37" t="s">
        <v>319</v>
      </c>
      <c r="C70" s="126" t="s">
        <v>173</v>
      </c>
      <c r="D70" s="24" t="s">
        <v>88</v>
      </c>
      <c r="E70" s="63">
        <v>44</v>
      </c>
      <c r="F70" s="64"/>
      <c r="G70" s="61"/>
      <c r="H70" s="45">
        <f t="shared" si="0"/>
        <v>0</v>
      </c>
      <c r="I70" s="61"/>
      <c r="J70" s="61"/>
      <c r="K70" s="46">
        <f t="shared" si="1"/>
        <v>0</v>
      </c>
      <c r="L70" s="47">
        <f t="shared" si="2"/>
        <v>0</v>
      </c>
      <c r="M70" s="45">
        <f t="shared" si="3"/>
        <v>0</v>
      </c>
      <c r="N70" s="45">
        <f t="shared" si="4"/>
        <v>0</v>
      </c>
      <c r="O70" s="45">
        <f t="shared" si="5"/>
        <v>0</v>
      </c>
      <c r="P70" s="46">
        <f t="shared" si="6"/>
        <v>0</v>
      </c>
    </row>
    <row r="71" spans="1:16" ht="12.75" x14ac:dyDescent="0.2">
      <c r="A71" s="90">
        <v>55</v>
      </c>
      <c r="B71" s="37" t="s">
        <v>319</v>
      </c>
      <c r="C71" s="126" t="s">
        <v>174</v>
      </c>
      <c r="D71" s="24" t="s">
        <v>88</v>
      </c>
      <c r="E71" s="63">
        <v>44</v>
      </c>
      <c r="F71" s="64"/>
      <c r="G71" s="61"/>
      <c r="H71" s="45">
        <f t="shared" si="0"/>
        <v>0</v>
      </c>
      <c r="I71" s="61"/>
      <c r="J71" s="61"/>
      <c r="K71" s="46">
        <f t="shared" si="1"/>
        <v>0</v>
      </c>
      <c r="L71" s="47">
        <f t="shared" si="2"/>
        <v>0</v>
      </c>
      <c r="M71" s="45">
        <f t="shared" si="3"/>
        <v>0</v>
      </c>
      <c r="N71" s="45">
        <f t="shared" si="4"/>
        <v>0</v>
      </c>
      <c r="O71" s="45">
        <f t="shared" si="5"/>
        <v>0</v>
      </c>
      <c r="P71" s="46">
        <f t="shared" si="6"/>
        <v>0</v>
      </c>
    </row>
    <row r="72" spans="1:16" ht="12.75" x14ac:dyDescent="0.2">
      <c r="A72" s="90">
        <v>56</v>
      </c>
      <c r="B72" s="37" t="s">
        <v>319</v>
      </c>
      <c r="C72" s="126" t="s">
        <v>175</v>
      </c>
      <c r="D72" s="24" t="s">
        <v>88</v>
      </c>
      <c r="E72" s="63">
        <v>176</v>
      </c>
      <c r="F72" s="64"/>
      <c r="G72" s="61"/>
      <c r="H72" s="45">
        <f t="shared" si="0"/>
        <v>0</v>
      </c>
      <c r="I72" s="61"/>
      <c r="J72" s="61"/>
      <c r="K72" s="46">
        <f t="shared" si="1"/>
        <v>0</v>
      </c>
      <c r="L72" s="47">
        <f t="shared" si="2"/>
        <v>0</v>
      </c>
      <c r="M72" s="45">
        <f t="shared" si="3"/>
        <v>0</v>
      </c>
      <c r="N72" s="45">
        <f t="shared" si="4"/>
        <v>0</v>
      </c>
      <c r="O72" s="45">
        <f t="shared" si="5"/>
        <v>0</v>
      </c>
      <c r="P72" s="46">
        <f t="shared" si="6"/>
        <v>0</v>
      </c>
    </row>
    <row r="73" spans="1:16" ht="12.75" x14ac:dyDescent="0.2">
      <c r="A73" s="90">
        <v>57</v>
      </c>
      <c r="B73" s="37"/>
      <c r="C73" s="125" t="s">
        <v>176</v>
      </c>
      <c r="D73" s="24"/>
      <c r="E73" s="63"/>
      <c r="F73" s="64"/>
      <c r="G73" s="61"/>
      <c r="H73" s="45">
        <f t="shared" si="0"/>
        <v>0</v>
      </c>
      <c r="I73" s="61"/>
      <c r="J73" s="61"/>
      <c r="K73" s="46">
        <f t="shared" si="1"/>
        <v>0</v>
      </c>
      <c r="L73" s="47">
        <f t="shared" si="2"/>
        <v>0</v>
      </c>
      <c r="M73" s="45">
        <f t="shared" si="3"/>
        <v>0</v>
      </c>
      <c r="N73" s="45">
        <f t="shared" si="4"/>
        <v>0</v>
      </c>
      <c r="O73" s="45">
        <f t="shared" si="5"/>
        <v>0</v>
      </c>
      <c r="P73" s="46">
        <f t="shared" si="6"/>
        <v>0</v>
      </c>
    </row>
    <row r="74" spans="1:16" ht="12.75" x14ac:dyDescent="0.2">
      <c r="A74" s="90">
        <v>58</v>
      </c>
      <c r="B74" s="37" t="s">
        <v>319</v>
      </c>
      <c r="C74" s="109" t="s">
        <v>177</v>
      </c>
      <c r="D74" s="24" t="s">
        <v>78</v>
      </c>
      <c r="E74" s="63">
        <v>94.5</v>
      </c>
      <c r="F74" s="64"/>
      <c r="G74" s="61"/>
      <c r="H74" s="45">
        <f t="shared" si="0"/>
        <v>0</v>
      </c>
      <c r="I74" s="61"/>
      <c r="J74" s="61"/>
      <c r="K74" s="46">
        <f t="shared" si="1"/>
        <v>0</v>
      </c>
      <c r="L74" s="47">
        <f t="shared" si="2"/>
        <v>0</v>
      </c>
      <c r="M74" s="45">
        <f t="shared" si="3"/>
        <v>0</v>
      </c>
      <c r="N74" s="45">
        <f t="shared" si="4"/>
        <v>0</v>
      </c>
      <c r="O74" s="45">
        <f t="shared" si="5"/>
        <v>0</v>
      </c>
      <c r="P74" s="46">
        <f t="shared" si="6"/>
        <v>0</v>
      </c>
    </row>
    <row r="75" spans="1:16" ht="12.75" x14ac:dyDescent="0.2">
      <c r="A75" s="90">
        <v>59</v>
      </c>
      <c r="B75" s="37"/>
      <c r="C75" s="123" t="s">
        <v>178</v>
      </c>
      <c r="D75" s="24" t="s">
        <v>78</v>
      </c>
      <c r="E75" s="63">
        <v>103.95</v>
      </c>
      <c r="F75" s="64"/>
      <c r="G75" s="61"/>
      <c r="H75" s="45">
        <f t="shared" si="0"/>
        <v>0</v>
      </c>
      <c r="I75" s="61"/>
      <c r="J75" s="61"/>
      <c r="K75" s="46">
        <f t="shared" si="1"/>
        <v>0</v>
      </c>
      <c r="L75" s="47">
        <f t="shared" si="2"/>
        <v>0</v>
      </c>
      <c r="M75" s="45">
        <f t="shared" si="3"/>
        <v>0</v>
      </c>
      <c r="N75" s="45">
        <f t="shared" si="4"/>
        <v>0</v>
      </c>
      <c r="O75" s="45">
        <f t="shared" si="5"/>
        <v>0</v>
      </c>
      <c r="P75" s="46">
        <f t="shared" si="6"/>
        <v>0</v>
      </c>
    </row>
    <row r="76" spans="1:16" ht="12.75" x14ac:dyDescent="0.2">
      <c r="A76" s="90">
        <v>60</v>
      </c>
      <c r="B76" s="37" t="s">
        <v>319</v>
      </c>
      <c r="C76" s="109" t="s">
        <v>179</v>
      </c>
      <c r="D76" s="24" t="s">
        <v>78</v>
      </c>
      <c r="E76" s="63">
        <v>94.5</v>
      </c>
      <c r="F76" s="64"/>
      <c r="G76" s="61"/>
      <c r="H76" s="45">
        <f t="shared" si="0"/>
        <v>0</v>
      </c>
      <c r="I76" s="61"/>
      <c r="J76" s="61"/>
      <c r="K76" s="46">
        <f t="shared" si="1"/>
        <v>0</v>
      </c>
      <c r="L76" s="47">
        <f t="shared" si="2"/>
        <v>0</v>
      </c>
      <c r="M76" s="45">
        <f t="shared" si="3"/>
        <v>0</v>
      </c>
      <c r="N76" s="45">
        <f t="shared" si="4"/>
        <v>0</v>
      </c>
      <c r="O76" s="45">
        <f t="shared" si="5"/>
        <v>0</v>
      </c>
      <c r="P76" s="46">
        <f t="shared" si="6"/>
        <v>0</v>
      </c>
    </row>
    <row r="77" spans="1:16" ht="12.75" x14ac:dyDescent="0.2">
      <c r="A77" s="90">
        <v>61</v>
      </c>
      <c r="B77" s="37"/>
      <c r="C77" s="123" t="s">
        <v>180</v>
      </c>
      <c r="D77" s="24" t="s">
        <v>78</v>
      </c>
      <c r="E77" s="63">
        <v>103.95</v>
      </c>
      <c r="F77" s="64"/>
      <c r="G77" s="61"/>
      <c r="H77" s="45">
        <f t="shared" si="0"/>
        <v>0</v>
      </c>
      <c r="I77" s="61"/>
      <c r="J77" s="61"/>
      <c r="K77" s="46">
        <f t="shared" si="1"/>
        <v>0</v>
      </c>
      <c r="L77" s="47">
        <f t="shared" si="2"/>
        <v>0</v>
      </c>
      <c r="M77" s="45">
        <f t="shared" si="3"/>
        <v>0</v>
      </c>
      <c r="N77" s="45">
        <f t="shared" si="4"/>
        <v>0</v>
      </c>
      <c r="O77" s="45">
        <f t="shared" si="5"/>
        <v>0</v>
      </c>
      <c r="P77" s="46">
        <f t="shared" si="6"/>
        <v>0</v>
      </c>
    </row>
    <row r="78" spans="1:16" ht="12.75" x14ac:dyDescent="0.2">
      <c r="A78" s="90">
        <v>62</v>
      </c>
      <c r="B78" s="37" t="s">
        <v>323</v>
      </c>
      <c r="C78" s="109" t="s">
        <v>181</v>
      </c>
      <c r="D78" s="24" t="s">
        <v>88</v>
      </c>
      <c r="E78" s="63">
        <v>93</v>
      </c>
      <c r="F78" s="64"/>
      <c r="G78" s="61"/>
      <c r="H78" s="45">
        <f t="shared" si="0"/>
        <v>0</v>
      </c>
      <c r="I78" s="61"/>
      <c r="J78" s="61"/>
      <c r="K78" s="46">
        <f t="shared" si="1"/>
        <v>0</v>
      </c>
      <c r="L78" s="47">
        <f t="shared" si="2"/>
        <v>0</v>
      </c>
      <c r="M78" s="45">
        <f t="shared" si="3"/>
        <v>0</v>
      </c>
      <c r="N78" s="45">
        <f t="shared" si="4"/>
        <v>0</v>
      </c>
      <c r="O78" s="45">
        <f t="shared" si="5"/>
        <v>0</v>
      </c>
      <c r="P78" s="46">
        <f t="shared" si="6"/>
        <v>0</v>
      </c>
    </row>
    <row r="79" spans="1:16" ht="12.75" x14ac:dyDescent="0.2">
      <c r="A79" s="90">
        <v>63</v>
      </c>
      <c r="B79" s="37"/>
      <c r="C79" s="123" t="s">
        <v>182</v>
      </c>
      <c r="D79" s="24" t="s">
        <v>90</v>
      </c>
      <c r="E79" s="63">
        <v>744</v>
      </c>
      <c r="F79" s="64"/>
      <c r="G79" s="61"/>
      <c r="H79" s="45">
        <f t="shared" si="0"/>
        <v>0</v>
      </c>
      <c r="I79" s="61"/>
      <c r="J79" s="61"/>
      <c r="K79" s="46">
        <f t="shared" si="1"/>
        <v>0</v>
      </c>
      <c r="L79" s="47">
        <f t="shared" si="2"/>
        <v>0</v>
      </c>
      <c r="M79" s="45">
        <f t="shared" si="3"/>
        <v>0</v>
      </c>
      <c r="N79" s="45">
        <f t="shared" si="4"/>
        <v>0</v>
      </c>
      <c r="O79" s="45">
        <f t="shared" si="5"/>
        <v>0</v>
      </c>
      <c r="P79" s="46">
        <f t="shared" si="6"/>
        <v>0</v>
      </c>
    </row>
    <row r="80" spans="1:16" ht="12.75" x14ac:dyDescent="0.2">
      <c r="A80" s="90">
        <v>64</v>
      </c>
      <c r="B80" s="37" t="s">
        <v>319</v>
      </c>
      <c r="C80" s="127" t="s">
        <v>183</v>
      </c>
      <c r="D80" s="24" t="s">
        <v>197</v>
      </c>
      <c r="E80" s="63">
        <v>93</v>
      </c>
      <c r="F80" s="64"/>
      <c r="G80" s="61"/>
      <c r="H80" s="45">
        <f t="shared" ref="H80:H104" si="10">ROUND(F80*G80,2)</f>
        <v>0</v>
      </c>
      <c r="I80" s="61"/>
      <c r="J80" s="61"/>
      <c r="K80" s="46">
        <f t="shared" ref="K80:K104" si="11">SUM(H80:J80)</f>
        <v>0</v>
      </c>
      <c r="L80" s="47">
        <f t="shared" ref="L80:L104" si="12">ROUND(E80*F80,2)</f>
        <v>0</v>
      </c>
      <c r="M80" s="45">
        <f t="shared" ref="M80:M104" si="13">ROUND(H80*E80,2)</f>
        <v>0</v>
      </c>
      <c r="N80" s="45">
        <f t="shared" ref="N80:N104" si="14">ROUND(I80*E80,2)</f>
        <v>0</v>
      </c>
      <c r="O80" s="45">
        <f t="shared" ref="O80:O104" si="15">ROUND(J80*E80,2)</f>
        <v>0</v>
      </c>
      <c r="P80" s="46">
        <f t="shared" ref="P80:P104" si="16">SUM(M80:O80)</f>
        <v>0</v>
      </c>
    </row>
    <row r="81" spans="1:16" ht="22.5" x14ac:dyDescent="0.2">
      <c r="A81" s="90">
        <v>65</v>
      </c>
      <c r="B81" s="37"/>
      <c r="C81" s="116" t="s">
        <v>335</v>
      </c>
      <c r="D81" s="24" t="s">
        <v>88</v>
      </c>
      <c r="E81" s="63">
        <v>102.30000000000001</v>
      </c>
      <c r="F81" s="64"/>
      <c r="G81" s="61"/>
      <c r="H81" s="45">
        <f t="shared" si="10"/>
        <v>0</v>
      </c>
      <c r="I81" s="61"/>
      <c r="J81" s="61"/>
      <c r="K81" s="46">
        <f t="shared" si="11"/>
        <v>0</v>
      </c>
      <c r="L81" s="47">
        <f t="shared" si="12"/>
        <v>0</v>
      </c>
      <c r="M81" s="45">
        <f t="shared" si="13"/>
        <v>0</v>
      </c>
      <c r="N81" s="45">
        <f t="shared" si="14"/>
        <v>0</v>
      </c>
      <c r="O81" s="45">
        <f t="shared" si="15"/>
        <v>0</v>
      </c>
      <c r="P81" s="46">
        <f t="shared" si="16"/>
        <v>0</v>
      </c>
    </row>
    <row r="82" spans="1:16" ht="12.75" x14ac:dyDescent="0.2">
      <c r="A82" s="90">
        <v>66</v>
      </c>
      <c r="B82" s="37"/>
      <c r="C82" s="117" t="s">
        <v>99</v>
      </c>
      <c r="D82" s="24" t="s">
        <v>93</v>
      </c>
      <c r="E82" s="63">
        <v>18.600000000000001</v>
      </c>
      <c r="F82" s="64"/>
      <c r="G82" s="61"/>
      <c r="H82" s="45">
        <f t="shared" si="10"/>
        <v>0</v>
      </c>
      <c r="I82" s="61"/>
      <c r="J82" s="61"/>
      <c r="K82" s="46">
        <f t="shared" si="11"/>
        <v>0</v>
      </c>
      <c r="L82" s="47">
        <f t="shared" si="12"/>
        <v>0</v>
      </c>
      <c r="M82" s="45">
        <f t="shared" si="13"/>
        <v>0</v>
      </c>
      <c r="N82" s="45">
        <f t="shared" si="14"/>
        <v>0</v>
      </c>
      <c r="O82" s="45">
        <f t="shared" si="15"/>
        <v>0</v>
      </c>
      <c r="P82" s="46">
        <f t="shared" si="16"/>
        <v>0</v>
      </c>
    </row>
    <row r="83" spans="1:16" ht="12.75" x14ac:dyDescent="0.2">
      <c r="A83" s="90">
        <v>67</v>
      </c>
      <c r="B83" s="37"/>
      <c r="C83" s="118" t="s">
        <v>100</v>
      </c>
      <c r="D83" s="24" t="s">
        <v>90</v>
      </c>
      <c r="E83" s="63">
        <v>558</v>
      </c>
      <c r="F83" s="64"/>
      <c r="G83" s="61"/>
      <c r="H83" s="45">
        <f t="shared" si="10"/>
        <v>0</v>
      </c>
      <c r="I83" s="61"/>
      <c r="J83" s="61"/>
      <c r="K83" s="46">
        <f t="shared" si="11"/>
        <v>0</v>
      </c>
      <c r="L83" s="47">
        <f t="shared" si="12"/>
        <v>0</v>
      </c>
      <c r="M83" s="45">
        <f t="shared" si="13"/>
        <v>0</v>
      </c>
      <c r="N83" s="45">
        <f t="shared" si="14"/>
        <v>0</v>
      </c>
      <c r="O83" s="45">
        <f t="shared" si="15"/>
        <v>0</v>
      </c>
      <c r="P83" s="46">
        <f t="shared" si="16"/>
        <v>0</v>
      </c>
    </row>
    <row r="84" spans="1:16" ht="12.75" x14ac:dyDescent="0.2">
      <c r="A84" s="90">
        <v>68</v>
      </c>
      <c r="B84" s="37"/>
      <c r="C84" s="118" t="s">
        <v>102</v>
      </c>
      <c r="D84" s="24" t="s">
        <v>197</v>
      </c>
      <c r="E84" s="63">
        <v>106.95</v>
      </c>
      <c r="F84" s="64"/>
      <c r="G84" s="61"/>
      <c r="H84" s="45">
        <f t="shared" si="10"/>
        <v>0</v>
      </c>
      <c r="I84" s="61"/>
      <c r="J84" s="61"/>
      <c r="K84" s="46">
        <f t="shared" si="11"/>
        <v>0</v>
      </c>
      <c r="L84" s="47">
        <f t="shared" si="12"/>
        <v>0</v>
      </c>
      <c r="M84" s="45">
        <f t="shared" si="13"/>
        <v>0</v>
      </c>
      <c r="N84" s="45">
        <f t="shared" si="14"/>
        <v>0</v>
      </c>
      <c r="O84" s="45">
        <f t="shared" si="15"/>
        <v>0</v>
      </c>
      <c r="P84" s="46">
        <f t="shared" si="16"/>
        <v>0</v>
      </c>
    </row>
    <row r="85" spans="1:16" ht="22.5" x14ac:dyDescent="0.2">
      <c r="A85" s="90">
        <v>69</v>
      </c>
      <c r="B85" s="37" t="s">
        <v>319</v>
      </c>
      <c r="C85" s="128" t="s">
        <v>184</v>
      </c>
      <c r="D85" s="24" t="s">
        <v>88</v>
      </c>
      <c r="E85" s="63">
        <v>93</v>
      </c>
      <c r="F85" s="64"/>
      <c r="G85" s="61"/>
      <c r="H85" s="45">
        <f t="shared" si="10"/>
        <v>0</v>
      </c>
      <c r="I85" s="61"/>
      <c r="J85" s="61"/>
      <c r="K85" s="46">
        <f t="shared" si="11"/>
        <v>0</v>
      </c>
      <c r="L85" s="47">
        <f t="shared" si="12"/>
        <v>0</v>
      </c>
      <c r="M85" s="45">
        <f t="shared" si="13"/>
        <v>0</v>
      </c>
      <c r="N85" s="45">
        <f t="shared" si="14"/>
        <v>0</v>
      </c>
      <c r="O85" s="45">
        <f t="shared" si="15"/>
        <v>0</v>
      </c>
      <c r="P85" s="46">
        <f t="shared" si="16"/>
        <v>0</v>
      </c>
    </row>
    <row r="86" spans="1:16" ht="12.75" x14ac:dyDescent="0.2">
      <c r="A86" s="90">
        <v>70</v>
      </c>
      <c r="B86" s="37"/>
      <c r="C86" s="117" t="s">
        <v>99</v>
      </c>
      <c r="D86" s="24" t="s">
        <v>90</v>
      </c>
      <c r="E86" s="63">
        <v>27.9</v>
      </c>
      <c r="F86" s="64"/>
      <c r="G86" s="61"/>
      <c r="H86" s="45">
        <f t="shared" si="10"/>
        <v>0</v>
      </c>
      <c r="I86" s="61"/>
      <c r="J86" s="61"/>
      <c r="K86" s="46">
        <f t="shared" si="11"/>
        <v>0</v>
      </c>
      <c r="L86" s="47">
        <f t="shared" si="12"/>
        <v>0</v>
      </c>
      <c r="M86" s="45">
        <f t="shared" si="13"/>
        <v>0</v>
      </c>
      <c r="N86" s="45">
        <f t="shared" si="14"/>
        <v>0</v>
      </c>
      <c r="O86" s="45">
        <f t="shared" si="15"/>
        <v>0</v>
      </c>
      <c r="P86" s="46">
        <f t="shared" si="16"/>
        <v>0</v>
      </c>
    </row>
    <row r="87" spans="1:16" ht="12.75" x14ac:dyDescent="0.2">
      <c r="A87" s="90">
        <v>71</v>
      </c>
      <c r="B87" s="37"/>
      <c r="C87" s="123" t="s">
        <v>103</v>
      </c>
      <c r="D87" s="24" t="s">
        <v>90</v>
      </c>
      <c r="E87" s="63">
        <v>325.5</v>
      </c>
      <c r="F87" s="64"/>
      <c r="G87" s="61"/>
      <c r="H87" s="45">
        <f t="shared" si="10"/>
        <v>0</v>
      </c>
      <c r="I87" s="61"/>
      <c r="J87" s="61"/>
      <c r="K87" s="46">
        <f t="shared" si="11"/>
        <v>0</v>
      </c>
      <c r="L87" s="47">
        <f t="shared" si="12"/>
        <v>0</v>
      </c>
      <c r="M87" s="45">
        <f t="shared" si="13"/>
        <v>0</v>
      </c>
      <c r="N87" s="45">
        <f t="shared" si="14"/>
        <v>0</v>
      </c>
      <c r="O87" s="45">
        <f t="shared" si="15"/>
        <v>0</v>
      </c>
      <c r="P87" s="46">
        <f t="shared" si="16"/>
        <v>0</v>
      </c>
    </row>
    <row r="88" spans="1:16" ht="12.75" x14ac:dyDescent="0.2">
      <c r="A88" s="90">
        <v>72</v>
      </c>
      <c r="B88" s="37" t="s">
        <v>319</v>
      </c>
      <c r="C88" s="128" t="s">
        <v>185</v>
      </c>
      <c r="D88" s="24" t="s">
        <v>88</v>
      </c>
      <c r="E88" s="63">
        <v>106.95</v>
      </c>
      <c r="F88" s="64"/>
      <c r="G88" s="61"/>
      <c r="H88" s="45">
        <f t="shared" si="10"/>
        <v>0</v>
      </c>
      <c r="I88" s="61"/>
      <c r="J88" s="61"/>
      <c r="K88" s="46">
        <f t="shared" si="11"/>
        <v>0</v>
      </c>
      <c r="L88" s="47">
        <f t="shared" si="12"/>
        <v>0</v>
      </c>
      <c r="M88" s="45">
        <f t="shared" si="13"/>
        <v>0</v>
      </c>
      <c r="N88" s="45">
        <f t="shared" si="14"/>
        <v>0</v>
      </c>
      <c r="O88" s="45">
        <f t="shared" si="15"/>
        <v>0</v>
      </c>
      <c r="P88" s="46">
        <f t="shared" si="16"/>
        <v>0</v>
      </c>
    </row>
    <row r="89" spans="1:16" ht="12.75" x14ac:dyDescent="0.2">
      <c r="A89" s="90">
        <v>73</v>
      </c>
      <c r="B89" s="37"/>
      <c r="C89" s="123" t="s">
        <v>105</v>
      </c>
      <c r="D89" s="24" t="s">
        <v>90</v>
      </c>
      <c r="E89" s="63">
        <v>149.72999999999999</v>
      </c>
      <c r="F89" s="64"/>
      <c r="G89" s="61"/>
      <c r="H89" s="45">
        <f t="shared" si="10"/>
        <v>0</v>
      </c>
      <c r="I89" s="61"/>
      <c r="J89" s="61"/>
      <c r="K89" s="46">
        <f t="shared" si="11"/>
        <v>0</v>
      </c>
      <c r="L89" s="47">
        <f t="shared" si="12"/>
        <v>0</v>
      </c>
      <c r="M89" s="45">
        <f t="shared" si="13"/>
        <v>0</v>
      </c>
      <c r="N89" s="45">
        <f t="shared" si="14"/>
        <v>0</v>
      </c>
      <c r="O89" s="45">
        <f t="shared" si="15"/>
        <v>0</v>
      </c>
      <c r="P89" s="46">
        <f t="shared" si="16"/>
        <v>0</v>
      </c>
    </row>
    <row r="90" spans="1:16" ht="12.75" x14ac:dyDescent="0.2">
      <c r="A90" s="90">
        <v>74</v>
      </c>
      <c r="B90" s="37"/>
      <c r="C90" s="119" t="s">
        <v>106</v>
      </c>
      <c r="D90" s="24" t="s">
        <v>107</v>
      </c>
      <c r="E90" s="63">
        <v>1</v>
      </c>
      <c r="F90" s="64"/>
      <c r="G90" s="61"/>
      <c r="H90" s="45">
        <f t="shared" si="10"/>
        <v>0</v>
      </c>
      <c r="I90" s="61"/>
      <c r="J90" s="61"/>
      <c r="K90" s="46">
        <f t="shared" si="11"/>
        <v>0</v>
      </c>
      <c r="L90" s="47">
        <f t="shared" si="12"/>
        <v>0</v>
      </c>
      <c r="M90" s="45">
        <f t="shared" si="13"/>
        <v>0</v>
      </c>
      <c r="N90" s="45">
        <f t="shared" si="14"/>
        <v>0</v>
      </c>
      <c r="O90" s="45">
        <f t="shared" si="15"/>
        <v>0</v>
      </c>
      <c r="P90" s="46">
        <f t="shared" si="16"/>
        <v>0</v>
      </c>
    </row>
    <row r="91" spans="1:16" ht="12.75" x14ac:dyDescent="0.2">
      <c r="A91" s="90">
        <v>75</v>
      </c>
      <c r="B91" s="37"/>
      <c r="C91" s="125" t="s">
        <v>186</v>
      </c>
      <c r="D91" s="24"/>
      <c r="E91" s="63"/>
      <c r="F91" s="64"/>
      <c r="G91" s="61"/>
      <c r="H91" s="45">
        <f t="shared" si="10"/>
        <v>0</v>
      </c>
      <c r="I91" s="61"/>
      <c r="J91" s="61"/>
      <c r="K91" s="46">
        <f t="shared" si="11"/>
        <v>0</v>
      </c>
      <c r="L91" s="47">
        <f t="shared" si="12"/>
        <v>0</v>
      </c>
      <c r="M91" s="45">
        <f t="shared" si="13"/>
        <v>0</v>
      </c>
      <c r="N91" s="45">
        <f t="shared" si="14"/>
        <v>0</v>
      </c>
      <c r="O91" s="45">
        <f t="shared" si="15"/>
        <v>0</v>
      </c>
      <c r="P91" s="46">
        <f t="shared" si="16"/>
        <v>0</v>
      </c>
    </row>
    <row r="92" spans="1:16" ht="12.75" x14ac:dyDescent="0.2">
      <c r="A92" s="90">
        <v>76</v>
      </c>
      <c r="B92" s="37" t="s">
        <v>317</v>
      </c>
      <c r="C92" s="109" t="s">
        <v>187</v>
      </c>
      <c r="D92" s="24" t="s">
        <v>197</v>
      </c>
      <c r="E92" s="63">
        <v>11.171999999999999</v>
      </c>
      <c r="F92" s="64"/>
      <c r="G92" s="61"/>
      <c r="H92" s="45">
        <f t="shared" si="10"/>
        <v>0</v>
      </c>
      <c r="I92" s="61"/>
      <c r="J92" s="61"/>
      <c r="K92" s="46">
        <f t="shared" si="11"/>
        <v>0</v>
      </c>
      <c r="L92" s="47">
        <f t="shared" si="12"/>
        <v>0</v>
      </c>
      <c r="M92" s="45">
        <f t="shared" si="13"/>
        <v>0</v>
      </c>
      <c r="N92" s="45">
        <f t="shared" si="14"/>
        <v>0</v>
      </c>
      <c r="O92" s="45">
        <f t="shared" si="15"/>
        <v>0</v>
      </c>
      <c r="P92" s="46">
        <f t="shared" si="16"/>
        <v>0</v>
      </c>
    </row>
    <row r="93" spans="1:16" ht="12.75" x14ac:dyDescent="0.2">
      <c r="A93" s="90">
        <v>77</v>
      </c>
      <c r="B93" s="37"/>
      <c r="C93" s="129" t="s">
        <v>109</v>
      </c>
      <c r="D93" s="24" t="s">
        <v>86</v>
      </c>
      <c r="E93" s="63">
        <v>1.512</v>
      </c>
      <c r="F93" s="64"/>
      <c r="G93" s="61"/>
      <c r="H93" s="45">
        <f t="shared" si="10"/>
        <v>0</v>
      </c>
      <c r="I93" s="61"/>
      <c r="J93" s="61"/>
      <c r="K93" s="46">
        <f t="shared" si="11"/>
        <v>0</v>
      </c>
      <c r="L93" s="47">
        <f t="shared" si="12"/>
        <v>0</v>
      </c>
      <c r="M93" s="45">
        <f t="shared" si="13"/>
        <v>0</v>
      </c>
      <c r="N93" s="45">
        <f t="shared" si="14"/>
        <v>0</v>
      </c>
      <c r="O93" s="45">
        <f t="shared" si="15"/>
        <v>0</v>
      </c>
      <c r="P93" s="46">
        <f t="shared" si="16"/>
        <v>0</v>
      </c>
    </row>
    <row r="94" spans="1:16" ht="12.75" x14ac:dyDescent="0.2">
      <c r="A94" s="90">
        <v>78</v>
      </c>
      <c r="B94" s="37"/>
      <c r="C94" s="129" t="s">
        <v>188</v>
      </c>
      <c r="D94" s="24" t="s">
        <v>86</v>
      </c>
      <c r="E94" s="63">
        <v>2.4578400000000005</v>
      </c>
      <c r="F94" s="64"/>
      <c r="G94" s="61"/>
      <c r="H94" s="45">
        <f t="shared" si="10"/>
        <v>0</v>
      </c>
      <c r="I94" s="61"/>
      <c r="J94" s="61"/>
      <c r="K94" s="46">
        <f t="shared" si="11"/>
        <v>0</v>
      </c>
      <c r="L94" s="47">
        <f t="shared" si="12"/>
        <v>0</v>
      </c>
      <c r="M94" s="45">
        <f t="shared" si="13"/>
        <v>0</v>
      </c>
      <c r="N94" s="45">
        <f t="shared" si="14"/>
        <v>0</v>
      </c>
      <c r="O94" s="45">
        <f t="shared" si="15"/>
        <v>0</v>
      </c>
      <c r="P94" s="46">
        <f t="shared" si="16"/>
        <v>0</v>
      </c>
    </row>
    <row r="95" spans="1:16" ht="12.75" x14ac:dyDescent="0.2">
      <c r="A95" s="90">
        <v>79</v>
      </c>
      <c r="B95" s="37" t="s">
        <v>323</v>
      </c>
      <c r="C95" s="130" t="s">
        <v>189</v>
      </c>
      <c r="D95" s="24" t="s">
        <v>107</v>
      </c>
      <c r="E95" s="63">
        <v>3</v>
      </c>
      <c r="F95" s="64"/>
      <c r="G95" s="61"/>
      <c r="H95" s="45">
        <f t="shared" si="10"/>
        <v>0</v>
      </c>
      <c r="I95" s="61"/>
      <c r="J95" s="61"/>
      <c r="K95" s="46">
        <f t="shared" si="11"/>
        <v>0</v>
      </c>
      <c r="L95" s="47">
        <f t="shared" si="12"/>
        <v>0</v>
      </c>
      <c r="M95" s="45">
        <f t="shared" si="13"/>
        <v>0</v>
      </c>
      <c r="N95" s="45">
        <f t="shared" si="14"/>
        <v>0</v>
      </c>
      <c r="O95" s="45">
        <f t="shared" si="15"/>
        <v>0</v>
      </c>
      <c r="P95" s="46">
        <f t="shared" si="16"/>
        <v>0</v>
      </c>
    </row>
    <row r="96" spans="1:16" ht="22.5" x14ac:dyDescent="0.2">
      <c r="A96" s="90">
        <v>80</v>
      </c>
      <c r="B96" s="37" t="s">
        <v>323</v>
      </c>
      <c r="C96" s="131" t="s">
        <v>190</v>
      </c>
      <c r="D96" s="24" t="s">
        <v>80</v>
      </c>
      <c r="E96" s="63">
        <v>14</v>
      </c>
      <c r="F96" s="64"/>
      <c r="G96" s="61"/>
      <c r="H96" s="45">
        <f t="shared" si="10"/>
        <v>0</v>
      </c>
      <c r="I96" s="61"/>
      <c r="J96" s="61"/>
      <c r="K96" s="46">
        <f t="shared" si="11"/>
        <v>0</v>
      </c>
      <c r="L96" s="47">
        <f t="shared" si="12"/>
        <v>0</v>
      </c>
      <c r="M96" s="45">
        <f t="shared" si="13"/>
        <v>0</v>
      </c>
      <c r="N96" s="45">
        <f t="shared" si="14"/>
        <v>0</v>
      </c>
      <c r="O96" s="45">
        <f t="shared" si="15"/>
        <v>0</v>
      </c>
      <c r="P96" s="46">
        <f t="shared" si="16"/>
        <v>0</v>
      </c>
    </row>
    <row r="97" spans="1:16" ht="12.75" x14ac:dyDescent="0.2">
      <c r="A97" s="90">
        <v>81</v>
      </c>
      <c r="B97" s="37"/>
      <c r="C97" s="132" t="s">
        <v>191</v>
      </c>
      <c r="D97" s="24" t="s">
        <v>80</v>
      </c>
      <c r="E97" s="63">
        <v>12</v>
      </c>
      <c r="F97" s="64"/>
      <c r="G97" s="61"/>
      <c r="H97" s="45">
        <f t="shared" si="10"/>
        <v>0</v>
      </c>
      <c r="I97" s="61"/>
      <c r="J97" s="61"/>
      <c r="K97" s="46">
        <f t="shared" si="11"/>
        <v>0</v>
      </c>
      <c r="L97" s="47">
        <f t="shared" si="12"/>
        <v>0</v>
      </c>
      <c r="M97" s="45">
        <f t="shared" si="13"/>
        <v>0</v>
      </c>
      <c r="N97" s="45">
        <f t="shared" si="14"/>
        <v>0</v>
      </c>
      <c r="O97" s="45">
        <f t="shared" si="15"/>
        <v>0</v>
      </c>
      <c r="P97" s="46">
        <f t="shared" si="16"/>
        <v>0</v>
      </c>
    </row>
    <row r="98" spans="1:16" ht="12.75" x14ac:dyDescent="0.2">
      <c r="A98" s="90">
        <v>82</v>
      </c>
      <c r="B98" s="37"/>
      <c r="C98" s="132" t="s">
        <v>192</v>
      </c>
      <c r="D98" s="24" t="s">
        <v>80</v>
      </c>
      <c r="E98" s="63">
        <v>1</v>
      </c>
      <c r="F98" s="64"/>
      <c r="G98" s="61"/>
      <c r="H98" s="45">
        <f t="shared" si="10"/>
        <v>0</v>
      </c>
      <c r="I98" s="61"/>
      <c r="J98" s="61"/>
      <c r="K98" s="46">
        <f t="shared" si="11"/>
        <v>0</v>
      </c>
      <c r="L98" s="47">
        <f t="shared" si="12"/>
        <v>0</v>
      </c>
      <c r="M98" s="45">
        <f t="shared" si="13"/>
        <v>0</v>
      </c>
      <c r="N98" s="45">
        <f t="shared" si="14"/>
        <v>0</v>
      </c>
      <c r="O98" s="45">
        <f t="shared" si="15"/>
        <v>0</v>
      </c>
      <c r="P98" s="46">
        <f t="shared" si="16"/>
        <v>0</v>
      </c>
    </row>
    <row r="99" spans="1:16" ht="12.75" x14ac:dyDescent="0.2">
      <c r="A99" s="90">
        <v>83</v>
      </c>
      <c r="B99" s="37"/>
      <c r="C99" s="132" t="s">
        <v>193</v>
      </c>
      <c r="D99" s="24" t="s">
        <v>80</v>
      </c>
      <c r="E99" s="63">
        <v>2</v>
      </c>
      <c r="F99" s="64"/>
      <c r="G99" s="61"/>
      <c r="H99" s="45">
        <f t="shared" si="10"/>
        <v>0</v>
      </c>
      <c r="I99" s="61"/>
      <c r="J99" s="61"/>
      <c r="K99" s="46">
        <f t="shared" si="11"/>
        <v>0</v>
      </c>
      <c r="L99" s="47">
        <f t="shared" si="12"/>
        <v>0</v>
      </c>
      <c r="M99" s="45">
        <f t="shared" si="13"/>
        <v>0</v>
      </c>
      <c r="N99" s="45">
        <f t="shared" si="14"/>
        <v>0</v>
      </c>
      <c r="O99" s="45">
        <f t="shared" si="15"/>
        <v>0</v>
      </c>
      <c r="P99" s="46">
        <f t="shared" si="16"/>
        <v>0</v>
      </c>
    </row>
    <row r="100" spans="1:16" ht="22.5" x14ac:dyDescent="0.2">
      <c r="A100" s="90">
        <v>84</v>
      </c>
      <c r="B100" s="37" t="s">
        <v>319</v>
      </c>
      <c r="C100" s="131" t="s">
        <v>194</v>
      </c>
      <c r="D100" s="24" t="s">
        <v>78</v>
      </c>
      <c r="E100" s="63">
        <v>10.58</v>
      </c>
      <c r="F100" s="64"/>
      <c r="G100" s="61"/>
      <c r="H100" s="45">
        <f t="shared" si="10"/>
        <v>0</v>
      </c>
      <c r="I100" s="61"/>
      <c r="J100" s="61"/>
      <c r="K100" s="46">
        <f t="shared" si="11"/>
        <v>0</v>
      </c>
      <c r="L100" s="47">
        <f t="shared" si="12"/>
        <v>0</v>
      </c>
      <c r="M100" s="45">
        <f t="shared" si="13"/>
        <v>0</v>
      </c>
      <c r="N100" s="45">
        <f t="shared" si="14"/>
        <v>0</v>
      </c>
      <c r="O100" s="45">
        <f t="shared" si="15"/>
        <v>0</v>
      </c>
      <c r="P100" s="46">
        <f t="shared" si="16"/>
        <v>0</v>
      </c>
    </row>
    <row r="101" spans="1:16" ht="12.75" x14ac:dyDescent="0.2">
      <c r="A101" s="90">
        <v>85</v>
      </c>
      <c r="B101" s="37" t="s">
        <v>317</v>
      </c>
      <c r="C101" s="124" t="s">
        <v>195</v>
      </c>
      <c r="D101" s="24" t="s">
        <v>197</v>
      </c>
      <c r="E101" s="63">
        <v>5.6430300000000004</v>
      </c>
      <c r="F101" s="64"/>
      <c r="G101" s="61"/>
      <c r="H101" s="45">
        <f t="shared" si="10"/>
        <v>0</v>
      </c>
      <c r="I101" s="61"/>
      <c r="J101" s="61"/>
      <c r="K101" s="46">
        <f t="shared" si="11"/>
        <v>0</v>
      </c>
      <c r="L101" s="47">
        <f t="shared" si="12"/>
        <v>0</v>
      </c>
      <c r="M101" s="45">
        <f t="shared" si="13"/>
        <v>0</v>
      </c>
      <c r="N101" s="45">
        <f t="shared" si="14"/>
        <v>0</v>
      </c>
      <c r="O101" s="45">
        <f t="shared" si="15"/>
        <v>0</v>
      </c>
      <c r="P101" s="46">
        <f t="shared" si="16"/>
        <v>0</v>
      </c>
    </row>
    <row r="102" spans="1:16" ht="12.75" x14ac:dyDescent="0.2">
      <c r="A102" s="90">
        <v>86</v>
      </c>
      <c r="B102" s="37"/>
      <c r="C102" s="129" t="s">
        <v>109</v>
      </c>
      <c r="D102" s="24" t="s">
        <v>86</v>
      </c>
      <c r="E102" s="63">
        <v>2.5393634999999999</v>
      </c>
      <c r="F102" s="64"/>
      <c r="G102" s="61"/>
      <c r="H102" s="45">
        <f t="shared" si="10"/>
        <v>0</v>
      </c>
      <c r="I102" s="61"/>
      <c r="J102" s="61"/>
      <c r="K102" s="46">
        <f t="shared" si="11"/>
        <v>0</v>
      </c>
      <c r="L102" s="47">
        <f t="shared" si="12"/>
        <v>0</v>
      </c>
      <c r="M102" s="45">
        <f t="shared" si="13"/>
        <v>0</v>
      </c>
      <c r="N102" s="45">
        <f t="shared" si="14"/>
        <v>0</v>
      </c>
      <c r="O102" s="45">
        <f t="shared" si="15"/>
        <v>0</v>
      </c>
      <c r="P102" s="46">
        <f t="shared" si="16"/>
        <v>0</v>
      </c>
    </row>
    <row r="103" spans="1:16" ht="12.75" x14ac:dyDescent="0.2">
      <c r="A103" s="90">
        <v>87</v>
      </c>
      <c r="B103" s="37"/>
      <c r="C103" s="129" t="s">
        <v>188</v>
      </c>
      <c r="D103" s="24" t="s">
        <v>86</v>
      </c>
      <c r="E103" s="63">
        <v>0.84645450000000011</v>
      </c>
      <c r="F103" s="64"/>
      <c r="G103" s="61"/>
      <c r="H103" s="45">
        <f t="shared" si="10"/>
        <v>0</v>
      </c>
      <c r="I103" s="61"/>
      <c r="J103" s="61"/>
      <c r="K103" s="46">
        <f t="shared" si="11"/>
        <v>0</v>
      </c>
      <c r="L103" s="47">
        <f t="shared" si="12"/>
        <v>0</v>
      </c>
      <c r="M103" s="45">
        <f t="shared" si="13"/>
        <v>0</v>
      </c>
      <c r="N103" s="45">
        <f t="shared" si="14"/>
        <v>0</v>
      </c>
      <c r="O103" s="45">
        <f t="shared" si="15"/>
        <v>0</v>
      </c>
      <c r="P103" s="46">
        <f t="shared" si="16"/>
        <v>0</v>
      </c>
    </row>
    <row r="104" spans="1:16" ht="12" customHeight="1" thickBot="1" x14ac:dyDescent="0.25">
      <c r="A104" s="90">
        <v>88</v>
      </c>
      <c r="B104" s="37" t="s">
        <v>323</v>
      </c>
      <c r="C104" s="124" t="s">
        <v>196</v>
      </c>
      <c r="D104" s="24" t="s">
        <v>107</v>
      </c>
      <c r="E104" s="63">
        <v>3</v>
      </c>
      <c r="F104" s="64"/>
      <c r="G104" s="61"/>
      <c r="H104" s="45">
        <f t="shared" si="10"/>
        <v>0</v>
      </c>
      <c r="I104" s="61"/>
      <c r="J104" s="61"/>
      <c r="K104" s="46">
        <f t="shared" si="11"/>
        <v>0</v>
      </c>
      <c r="L104" s="47">
        <f t="shared" si="12"/>
        <v>0</v>
      </c>
      <c r="M104" s="45">
        <f t="shared" si="13"/>
        <v>0</v>
      </c>
      <c r="N104" s="45">
        <f t="shared" si="14"/>
        <v>0</v>
      </c>
      <c r="O104" s="45">
        <f t="shared" si="15"/>
        <v>0</v>
      </c>
      <c r="P104" s="46">
        <f t="shared" si="16"/>
        <v>0</v>
      </c>
    </row>
    <row r="105" spans="1:16" ht="12" thickBot="1" x14ac:dyDescent="0.25">
      <c r="A105" s="247" t="s">
        <v>336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9"/>
      <c r="L105" s="65">
        <f>SUM(L14:L104)</f>
        <v>0</v>
      </c>
      <c r="M105" s="66">
        <f>SUM(M14:M104)</f>
        <v>0</v>
      </c>
      <c r="N105" s="66">
        <f>SUM(N14:N104)</f>
        <v>0</v>
      </c>
      <c r="O105" s="66">
        <f>SUM(O14:O104)</f>
        <v>0</v>
      </c>
      <c r="P105" s="67">
        <f>SUM(P14:P104)</f>
        <v>0</v>
      </c>
    </row>
    <row r="106" spans="1:16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x14ac:dyDescent="0.2">
      <c r="A108" s="1" t="s">
        <v>14</v>
      </c>
      <c r="B108" s="16"/>
      <c r="C108" s="246">
        <f>'Kops a'!C31:H31</f>
        <v>0</v>
      </c>
      <c r="D108" s="246"/>
      <c r="E108" s="246"/>
      <c r="F108" s="246"/>
      <c r="G108" s="246"/>
      <c r="H108" s="246"/>
      <c r="I108" s="16"/>
      <c r="J108" s="16"/>
      <c r="K108" s="16"/>
      <c r="L108" s="16"/>
      <c r="M108" s="16"/>
      <c r="N108" s="16"/>
      <c r="O108" s="16"/>
      <c r="P108" s="16"/>
    </row>
    <row r="109" spans="1:16" x14ac:dyDescent="0.2">
      <c r="A109" s="16"/>
      <c r="B109" s="16"/>
      <c r="C109" s="197" t="s">
        <v>15</v>
      </c>
      <c r="D109" s="197"/>
      <c r="E109" s="197"/>
      <c r="F109" s="197"/>
      <c r="G109" s="197"/>
      <c r="H109" s="197"/>
      <c r="I109" s="16"/>
      <c r="J109" s="16"/>
      <c r="K109" s="16"/>
      <c r="L109" s="16"/>
      <c r="M109" s="16"/>
      <c r="N109" s="16"/>
      <c r="O109" s="16"/>
      <c r="P109" s="16"/>
    </row>
    <row r="110" spans="1:16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x14ac:dyDescent="0.2">
      <c r="A111" s="82" t="str">
        <f>'Kops a'!A34</f>
        <v>Tāme sastādīta ____. gada __.______________</v>
      </c>
      <c r="B111" s="83"/>
      <c r="C111" s="83"/>
      <c r="D111" s="83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x14ac:dyDescent="0.2">
      <c r="A113" s="1" t="s">
        <v>37</v>
      </c>
      <c r="B113" s="16"/>
      <c r="C113" s="246">
        <f>'Kops a'!C36:H36</f>
        <v>0</v>
      </c>
      <c r="D113" s="246"/>
      <c r="E113" s="246"/>
      <c r="F113" s="246"/>
      <c r="G113" s="246"/>
      <c r="H113" s="246"/>
      <c r="I113" s="16"/>
      <c r="J113" s="16"/>
      <c r="K113" s="16"/>
      <c r="L113" s="16"/>
      <c r="M113" s="16"/>
      <c r="N113" s="16"/>
      <c r="O113" s="16"/>
      <c r="P113" s="16"/>
    </row>
    <row r="114" spans="1:16" x14ac:dyDescent="0.2">
      <c r="A114" s="16"/>
      <c r="B114" s="16"/>
      <c r="C114" s="197" t="s">
        <v>15</v>
      </c>
      <c r="D114" s="197"/>
      <c r="E114" s="197"/>
      <c r="F114" s="197"/>
      <c r="G114" s="197"/>
      <c r="H114" s="197"/>
      <c r="I114" s="16"/>
      <c r="J114" s="16"/>
      <c r="K114" s="16"/>
      <c r="L114" s="16"/>
      <c r="M114" s="16"/>
      <c r="N114" s="16"/>
      <c r="O114" s="16"/>
      <c r="P114" s="16"/>
    </row>
    <row r="115" spans="1:16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x14ac:dyDescent="0.2">
      <c r="A116" s="82" t="s">
        <v>54</v>
      </c>
      <c r="B116" s="83"/>
      <c r="C116" s="87">
        <f>'Kops a'!C39</f>
        <v>0</v>
      </c>
      <c r="D116" s="48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</sheetData>
  <protectedRanges>
    <protectedRange password="CF3F" sqref="C51 C56" name="Range1_1"/>
    <protectedRange password="CF3F" sqref="C52:C54 C83:C84" name="Range1_2"/>
    <protectedRange password="CF3F" sqref="C55 C57 C37:C44" name="Range1_2_1"/>
    <protectedRange password="CF3F" sqref="C60:C66 C82 C86:C87" name="Range1_2_2"/>
    <protectedRange password="CF3F" sqref="C90" name="Range1_2_2_1"/>
  </protectedRanges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114:H114"/>
    <mergeCell ref="C4:I4"/>
    <mergeCell ref="F12:K12"/>
    <mergeCell ref="A9:F9"/>
    <mergeCell ref="J9:M9"/>
    <mergeCell ref="D8:L8"/>
    <mergeCell ref="A105:K105"/>
    <mergeCell ref="C108:H108"/>
    <mergeCell ref="C109:H109"/>
    <mergeCell ref="C113:H113"/>
  </mergeCells>
  <conditionalFormatting sqref="I15:J104 B15:B104 D15:G104">
    <cfRule type="cellIs" dxfId="79" priority="35" operator="equal">
      <formula>0</formula>
    </cfRule>
  </conditionalFormatting>
  <conditionalFormatting sqref="N9:O9">
    <cfRule type="cellIs" dxfId="78" priority="34" operator="equal">
      <formula>0</formula>
    </cfRule>
  </conditionalFormatting>
  <conditionalFormatting sqref="A9:F9">
    <cfRule type="containsText" dxfId="77" priority="3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6" priority="31" operator="equal">
      <formula>0</formula>
    </cfRule>
  </conditionalFormatting>
  <conditionalFormatting sqref="O10">
    <cfRule type="cellIs" dxfId="75" priority="30" operator="equal">
      <formula>"20__. gada __. _________"</formula>
    </cfRule>
  </conditionalFormatting>
  <conditionalFormatting sqref="A105:K105">
    <cfRule type="containsText" dxfId="74" priority="29" operator="containsText" text="Tiešās izmaksas kopā, t. sk. darba devēja sociālais nodoklis __.__% ">
      <formula>NOT(ISERROR(SEARCH("Tiešās izmaksas kopā, t. sk. darba devēja sociālais nodoklis __.__% ",A105)))</formula>
    </cfRule>
  </conditionalFormatting>
  <conditionalFormatting sqref="H14:H104 L105:P105 K14:P104">
    <cfRule type="cellIs" dxfId="73" priority="24" operator="equal">
      <formula>0</formula>
    </cfRule>
  </conditionalFormatting>
  <conditionalFormatting sqref="C4:I4">
    <cfRule type="cellIs" dxfId="72" priority="23" operator="equal">
      <formula>0</formula>
    </cfRule>
  </conditionalFormatting>
  <conditionalFormatting sqref="C113:H113">
    <cfRule type="cellIs" dxfId="71" priority="13" operator="equal">
      <formula>0</formula>
    </cfRule>
  </conditionalFormatting>
  <conditionalFormatting sqref="D5:L8">
    <cfRule type="cellIs" dxfId="70" priority="20" operator="equal">
      <formula>0</formula>
    </cfRule>
  </conditionalFormatting>
  <conditionalFormatting sqref="B14 D14:G14">
    <cfRule type="cellIs" dxfId="69" priority="19" operator="equal">
      <formula>0</formula>
    </cfRule>
  </conditionalFormatting>
  <conditionalFormatting sqref="I14:J14">
    <cfRule type="cellIs" dxfId="68" priority="17" operator="equal">
      <formula>0</formula>
    </cfRule>
  </conditionalFormatting>
  <conditionalFormatting sqref="P10">
    <cfRule type="cellIs" dxfId="67" priority="16" operator="equal">
      <formula>"20__. gada __. _________"</formula>
    </cfRule>
  </conditionalFormatting>
  <conditionalFormatting sqref="C108:H108">
    <cfRule type="cellIs" dxfId="66" priority="12" operator="equal">
      <formula>0</formula>
    </cfRule>
  </conditionalFormatting>
  <conditionalFormatting sqref="C113:H113 C116 C108:H108">
    <cfRule type="cellIs" dxfId="65" priority="11" operator="equal">
      <formula>0</formula>
    </cfRule>
  </conditionalFormatting>
  <conditionalFormatting sqref="D1">
    <cfRule type="cellIs" dxfId="64" priority="10" operator="equal">
      <formula>0</formula>
    </cfRule>
  </conditionalFormatting>
  <conditionalFormatting sqref="C51">
    <cfRule type="expression" priority="9" stopIfTrue="1">
      <formula>$P$13</formula>
    </cfRule>
  </conditionalFormatting>
  <conditionalFormatting sqref="C46:C47 C63:C65">
    <cfRule type="expression" priority="8" stopIfTrue="1">
      <formula>#REF!</formula>
    </cfRule>
  </conditionalFormatting>
  <conditionalFormatting sqref="C62">
    <cfRule type="expression" priority="6" stopIfTrue="1">
      <formula>#REF!</formula>
    </cfRule>
  </conditionalFormatting>
  <conditionalFormatting sqref="C62">
    <cfRule type="expression" priority="7" stopIfTrue="1">
      <formula>#REF!</formula>
    </cfRule>
  </conditionalFormatting>
  <conditionalFormatting sqref="C56">
    <cfRule type="expression" priority="5" stopIfTrue="1">
      <formula>$P$13</formula>
    </cfRule>
  </conditionalFormatting>
  <conditionalFormatting sqref="C66">
    <cfRule type="expression" priority="4" stopIfTrue="1">
      <formula>#REF!</formula>
    </cfRule>
  </conditionalFormatting>
  <conditionalFormatting sqref="C87">
    <cfRule type="expression" priority="2" stopIfTrue="1">
      <formula>#REF!</formula>
    </cfRule>
  </conditionalFormatting>
  <conditionalFormatting sqref="C87">
    <cfRule type="expression" priority="3" stopIfTrue="1">
      <formula>#REF!</formula>
    </cfRule>
  </conditionalFormatting>
  <conditionalFormatting sqref="C90">
    <cfRule type="expression" priority="1" stopIfTrue="1">
      <formula>#REF!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0B610FE1-6F17-46AF-982B-27B20E80701D}">
            <xm:f>NOT(ISERROR(SEARCH("Tāme sastādīta ____. gada ___. ______________",A111)))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A111</xm:sqref>
        </x14:conditionalFormatting>
        <x14:conditionalFormatting xmlns:xm="http://schemas.microsoft.com/office/excel/2006/main">
          <x14:cfRule type="containsText" priority="14" operator="containsText" id="{F3EAEDA8-031E-4BF8-B71A-4A6D64C3BFEB}">
            <xm:f>NOT(ISERROR(SEARCH("Sertifikāta Nr. _________________________________",A116)))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83"/>
  <sheetViews>
    <sheetView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7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49">
        <f>'Kops a'!A19</f>
        <v>5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250" t="s">
        <v>63</v>
      </c>
      <c r="D2" s="250"/>
      <c r="E2" s="250"/>
      <c r="F2" s="250"/>
      <c r="G2" s="250"/>
      <c r="H2" s="250"/>
      <c r="I2" s="250"/>
      <c r="J2" s="28"/>
    </row>
    <row r="3" spans="1:16" x14ac:dyDescent="0.2">
      <c r="A3" s="29"/>
      <c r="B3" s="29"/>
      <c r="C3" s="241" t="s">
        <v>17</v>
      </c>
      <c r="D3" s="241"/>
      <c r="E3" s="241"/>
      <c r="F3" s="241"/>
      <c r="G3" s="241"/>
      <c r="H3" s="241"/>
      <c r="I3" s="241"/>
      <c r="J3" s="29"/>
    </row>
    <row r="4" spans="1:16" x14ac:dyDescent="0.2">
      <c r="A4" s="29"/>
      <c r="B4" s="29"/>
      <c r="C4" s="251" t="s">
        <v>52</v>
      </c>
      <c r="D4" s="251"/>
      <c r="E4" s="251"/>
      <c r="F4" s="251"/>
      <c r="G4" s="251"/>
      <c r="H4" s="251"/>
      <c r="I4" s="251"/>
      <c r="J4" s="29"/>
    </row>
    <row r="5" spans="1:16" x14ac:dyDescent="0.2">
      <c r="A5" s="22"/>
      <c r="B5" s="22"/>
      <c r="C5" s="26" t="s">
        <v>5</v>
      </c>
      <c r="D5" s="264" t="str">
        <f>'Kops a'!D6</f>
        <v>Daudzdzīvokļu dzīvojamās mājas atjaunošana</v>
      </c>
      <c r="E5" s="264"/>
      <c r="F5" s="264"/>
      <c r="G5" s="264"/>
      <c r="H5" s="264"/>
      <c r="I5" s="264"/>
      <c r="J5" s="264"/>
      <c r="K5" s="264"/>
      <c r="L5" s="264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264" t="str">
        <f>'Kops a'!D7</f>
        <v>Daudzdzīvokļu dzīvojamā māja</v>
      </c>
      <c r="E6" s="264"/>
      <c r="F6" s="264"/>
      <c r="G6" s="264"/>
      <c r="H6" s="264"/>
      <c r="I6" s="264"/>
      <c r="J6" s="264"/>
      <c r="K6" s="264"/>
      <c r="L6" s="264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264" t="str">
        <f>'Kops a'!D8</f>
        <v>Metālistu iela 7, Rēzekne</v>
      </c>
      <c r="E7" s="264"/>
      <c r="F7" s="264"/>
      <c r="G7" s="264"/>
      <c r="H7" s="264"/>
      <c r="I7" s="264"/>
      <c r="J7" s="264"/>
      <c r="K7" s="264"/>
      <c r="L7" s="264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264">
        <f>'Kops a'!D9</f>
        <v>0</v>
      </c>
      <c r="E8" s="264"/>
      <c r="F8" s="264"/>
      <c r="G8" s="264"/>
      <c r="H8" s="264"/>
      <c r="I8" s="264"/>
      <c r="J8" s="264"/>
      <c r="K8" s="264"/>
      <c r="L8" s="264"/>
      <c r="M8" s="16"/>
      <c r="N8" s="16"/>
      <c r="O8" s="16"/>
      <c r="P8" s="16"/>
    </row>
    <row r="9" spans="1:16" ht="11.25" customHeight="1" x14ac:dyDescent="0.2">
      <c r="A9" s="252" t="s">
        <v>339</v>
      </c>
      <c r="B9" s="252"/>
      <c r="C9" s="252"/>
      <c r="D9" s="252"/>
      <c r="E9" s="252"/>
      <c r="F9" s="252"/>
      <c r="G9" s="30"/>
      <c r="H9" s="30"/>
      <c r="I9" s="30"/>
      <c r="J9" s="256" t="s">
        <v>39</v>
      </c>
      <c r="K9" s="256"/>
      <c r="L9" s="256"/>
      <c r="M9" s="256"/>
      <c r="N9" s="263">
        <f>P71</f>
        <v>0</v>
      </c>
      <c r="O9" s="263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A77</f>
        <v>Tāme sastādīta ____. gada __.______________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220" t="s">
        <v>23</v>
      </c>
      <c r="B12" s="258" t="s">
        <v>40</v>
      </c>
      <c r="C12" s="254" t="s">
        <v>41</v>
      </c>
      <c r="D12" s="261" t="s">
        <v>42</v>
      </c>
      <c r="E12" s="244" t="s">
        <v>43</v>
      </c>
      <c r="F12" s="253" t="s">
        <v>44</v>
      </c>
      <c r="G12" s="254"/>
      <c r="H12" s="254"/>
      <c r="I12" s="254"/>
      <c r="J12" s="254"/>
      <c r="K12" s="255"/>
      <c r="L12" s="253" t="s">
        <v>45</v>
      </c>
      <c r="M12" s="254"/>
      <c r="N12" s="254"/>
      <c r="O12" s="254"/>
      <c r="P12" s="255"/>
    </row>
    <row r="13" spans="1:16" ht="126.75" customHeight="1" thickBot="1" x14ac:dyDescent="0.25">
      <c r="A13" s="257"/>
      <c r="B13" s="259"/>
      <c r="C13" s="260"/>
      <c r="D13" s="262"/>
      <c r="E13" s="245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</row>
    <row r="14" spans="1:16" ht="12.75" x14ac:dyDescent="0.2">
      <c r="A14" s="96"/>
      <c r="B14" s="59"/>
      <c r="C14" s="188" t="s">
        <v>63</v>
      </c>
      <c r="D14" s="60"/>
      <c r="E14" s="63"/>
      <c r="F14" s="64"/>
      <c r="G14" s="61"/>
      <c r="H14" s="61">
        <f>ROUND(F14*G14,2)</f>
        <v>0</v>
      </c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2.5" x14ac:dyDescent="0.2">
      <c r="A15" s="91">
        <v>1</v>
      </c>
      <c r="B15" s="37" t="s">
        <v>318</v>
      </c>
      <c r="C15" s="124" t="s">
        <v>200</v>
      </c>
      <c r="D15" s="24" t="s">
        <v>86</v>
      </c>
      <c r="E15" s="63">
        <v>8</v>
      </c>
      <c r="F15" s="64"/>
      <c r="G15" s="61"/>
      <c r="H15" s="45">
        <f t="shared" ref="H15:H70" si="0">ROUND(F15*G15,2)</f>
        <v>0</v>
      </c>
      <c r="I15" s="61"/>
      <c r="J15" s="61"/>
      <c r="K15" s="46">
        <f t="shared" ref="K15:K70" si="1">SUM(H15:J15)</f>
        <v>0</v>
      </c>
      <c r="L15" s="47">
        <f t="shared" ref="L15:L70" si="2">ROUND(E15*F15,2)</f>
        <v>0</v>
      </c>
      <c r="M15" s="45">
        <f t="shared" ref="M15:M70" si="3">ROUND(H15*E15,2)</f>
        <v>0</v>
      </c>
      <c r="N15" s="45">
        <f t="shared" ref="N15:N70" si="4">ROUND(I15*E15,2)</f>
        <v>0</v>
      </c>
      <c r="O15" s="45">
        <f t="shared" ref="O15:O70" si="5">ROUND(J15*E15,2)</f>
        <v>0</v>
      </c>
      <c r="P15" s="46">
        <f t="shared" ref="P15:P70" si="6">SUM(M15:O15)</f>
        <v>0</v>
      </c>
    </row>
    <row r="16" spans="1:16" ht="22.5" x14ac:dyDescent="0.2">
      <c r="A16" s="91">
        <v>2</v>
      </c>
      <c r="B16" s="37" t="s">
        <v>318</v>
      </c>
      <c r="C16" s="124" t="s">
        <v>201</v>
      </c>
      <c r="D16" s="24" t="s">
        <v>88</v>
      </c>
      <c r="E16" s="63">
        <v>580</v>
      </c>
      <c r="F16" s="64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2.5" x14ac:dyDescent="0.2">
      <c r="A17" s="91">
        <v>3</v>
      </c>
      <c r="B17" s="37" t="s">
        <v>318</v>
      </c>
      <c r="C17" s="124" t="s">
        <v>202</v>
      </c>
      <c r="D17" s="24" t="s">
        <v>88</v>
      </c>
      <c r="E17" s="63">
        <v>75</v>
      </c>
      <c r="F17" s="64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22.5" x14ac:dyDescent="0.2">
      <c r="A18" s="91">
        <v>4</v>
      </c>
      <c r="B18" s="37" t="s">
        <v>320</v>
      </c>
      <c r="C18" s="122" t="s">
        <v>203</v>
      </c>
      <c r="D18" s="24" t="s">
        <v>197</v>
      </c>
      <c r="E18" s="63">
        <v>537</v>
      </c>
      <c r="F18" s="64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12.75" x14ac:dyDescent="0.2">
      <c r="A19" s="91">
        <v>5</v>
      </c>
      <c r="B19" s="37"/>
      <c r="C19" s="115" t="s">
        <v>330</v>
      </c>
      <c r="D19" s="24" t="s">
        <v>86</v>
      </c>
      <c r="E19" s="63">
        <v>161.1</v>
      </c>
      <c r="F19" s="64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2.75" x14ac:dyDescent="0.2">
      <c r="A20" s="91">
        <v>6</v>
      </c>
      <c r="B20" s="37"/>
      <c r="C20" s="172" t="s">
        <v>204</v>
      </c>
      <c r="D20" s="24" t="s">
        <v>197</v>
      </c>
      <c r="E20" s="63">
        <v>671.25</v>
      </c>
      <c r="F20" s="64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2.75" x14ac:dyDescent="0.2">
      <c r="A21" s="91">
        <v>7</v>
      </c>
      <c r="B21" s="37"/>
      <c r="C21" s="115" t="s">
        <v>106</v>
      </c>
      <c r="D21" s="24" t="s">
        <v>197</v>
      </c>
      <c r="E21" s="63">
        <v>537</v>
      </c>
      <c r="F21" s="64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2.5" x14ac:dyDescent="0.2">
      <c r="A22" s="91">
        <v>8</v>
      </c>
      <c r="B22" s="37" t="s">
        <v>320</v>
      </c>
      <c r="C22" s="173" t="s">
        <v>205</v>
      </c>
      <c r="D22" s="24" t="s">
        <v>88</v>
      </c>
      <c r="E22" s="63">
        <v>125.2</v>
      </c>
      <c r="F22" s="64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22.5" x14ac:dyDescent="0.2">
      <c r="A23" s="91">
        <v>9</v>
      </c>
      <c r="B23" s="37"/>
      <c r="C23" s="174" t="s">
        <v>206</v>
      </c>
      <c r="D23" s="24" t="s">
        <v>88</v>
      </c>
      <c r="E23" s="63">
        <v>137.72</v>
      </c>
      <c r="F23" s="64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22.5" x14ac:dyDescent="0.2">
      <c r="A24" s="91">
        <v>10</v>
      </c>
      <c r="B24" s="37"/>
      <c r="C24" s="174" t="s">
        <v>207</v>
      </c>
      <c r="D24" s="24" t="s">
        <v>88</v>
      </c>
      <c r="E24" s="63">
        <v>15.972000000000001</v>
      </c>
      <c r="F24" s="64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33.75" x14ac:dyDescent="0.2">
      <c r="A25" s="91">
        <v>11</v>
      </c>
      <c r="B25" s="37" t="s">
        <v>325</v>
      </c>
      <c r="C25" s="173" t="s">
        <v>208</v>
      </c>
      <c r="D25" s="24" t="s">
        <v>78</v>
      </c>
      <c r="E25" s="63">
        <v>132</v>
      </c>
      <c r="F25" s="64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2.75" x14ac:dyDescent="0.2">
      <c r="A26" s="91">
        <v>12</v>
      </c>
      <c r="B26" s="37"/>
      <c r="C26" s="175" t="s">
        <v>209</v>
      </c>
      <c r="D26" s="24" t="s">
        <v>86</v>
      </c>
      <c r="E26" s="63">
        <v>0.47916000000000014</v>
      </c>
      <c r="F26" s="64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2.75" x14ac:dyDescent="0.2">
      <c r="A27" s="91">
        <v>13</v>
      </c>
      <c r="B27" s="37"/>
      <c r="C27" s="174" t="s">
        <v>210</v>
      </c>
      <c r="D27" s="24" t="s">
        <v>78</v>
      </c>
      <c r="E27" s="63">
        <v>145.20000000000002</v>
      </c>
      <c r="F27" s="64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22.5" x14ac:dyDescent="0.2">
      <c r="A28" s="91">
        <v>14</v>
      </c>
      <c r="B28" s="37" t="s">
        <v>325</v>
      </c>
      <c r="C28" s="176" t="s">
        <v>211</v>
      </c>
      <c r="D28" s="24" t="s">
        <v>88</v>
      </c>
      <c r="E28" s="63">
        <v>720.3</v>
      </c>
      <c r="F28" s="64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2.75" x14ac:dyDescent="0.2">
      <c r="A29" s="91">
        <v>15</v>
      </c>
      <c r="B29" s="37"/>
      <c r="C29" s="177" t="s">
        <v>212</v>
      </c>
      <c r="D29" s="24" t="s">
        <v>88</v>
      </c>
      <c r="E29" s="63">
        <v>900.38</v>
      </c>
      <c r="F29" s="64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12.75" x14ac:dyDescent="0.2">
      <c r="A30" s="91">
        <v>16</v>
      </c>
      <c r="B30" s="37"/>
      <c r="C30" s="178" t="s">
        <v>213</v>
      </c>
      <c r="D30" s="24" t="s">
        <v>88</v>
      </c>
      <c r="E30" s="63">
        <v>900.38</v>
      </c>
      <c r="F30" s="64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12.75" x14ac:dyDescent="0.2">
      <c r="A31" s="91">
        <v>17</v>
      </c>
      <c r="B31" s="37"/>
      <c r="C31" s="178" t="s">
        <v>214</v>
      </c>
      <c r="D31" s="24" t="s">
        <v>88</v>
      </c>
      <c r="E31" s="63">
        <v>720.3</v>
      </c>
      <c r="F31" s="64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22.5" x14ac:dyDescent="0.2">
      <c r="A32" s="91">
        <v>18</v>
      </c>
      <c r="B32" s="37" t="s">
        <v>325</v>
      </c>
      <c r="C32" s="128" t="s">
        <v>215</v>
      </c>
      <c r="D32" s="24" t="s">
        <v>78</v>
      </c>
      <c r="E32" s="63">
        <v>125</v>
      </c>
      <c r="F32" s="64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22.5" x14ac:dyDescent="0.2">
      <c r="A33" s="91">
        <v>19</v>
      </c>
      <c r="B33" s="37" t="s">
        <v>325</v>
      </c>
      <c r="C33" s="124" t="s">
        <v>216</v>
      </c>
      <c r="D33" s="24" t="s">
        <v>80</v>
      </c>
      <c r="E33" s="63">
        <v>3</v>
      </c>
      <c r="F33" s="64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12.75" x14ac:dyDescent="0.2">
      <c r="A34" s="91">
        <v>20</v>
      </c>
      <c r="B34" s="37"/>
      <c r="C34" s="179" t="s">
        <v>217</v>
      </c>
      <c r="D34" s="24" t="s">
        <v>80</v>
      </c>
      <c r="E34" s="63">
        <v>3</v>
      </c>
      <c r="F34" s="64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22.5" x14ac:dyDescent="0.2">
      <c r="A35" s="91">
        <v>21</v>
      </c>
      <c r="B35" s="37" t="s">
        <v>324</v>
      </c>
      <c r="C35" s="180" t="s">
        <v>218</v>
      </c>
      <c r="D35" s="24" t="s">
        <v>86</v>
      </c>
      <c r="E35" s="63">
        <v>8.1999999999999993</v>
      </c>
      <c r="F35" s="64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12.75" x14ac:dyDescent="0.2">
      <c r="A36" s="91">
        <v>22</v>
      </c>
      <c r="B36" s="37"/>
      <c r="C36" s="179" t="s">
        <v>219</v>
      </c>
      <c r="D36" s="24" t="s">
        <v>86</v>
      </c>
      <c r="E36" s="63">
        <v>9.02</v>
      </c>
      <c r="F36" s="64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12.75" x14ac:dyDescent="0.2">
      <c r="A37" s="91">
        <v>23</v>
      </c>
      <c r="B37" s="37"/>
      <c r="C37" s="179" t="s">
        <v>220</v>
      </c>
      <c r="D37" s="24" t="s">
        <v>90</v>
      </c>
      <c r="E37" s="63">
        <v>1134.3333333333333</v>
      </c>
      <c r="F37" s="64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22.5" x14ac:dyDescent="0.2">
      <c r="A38" s="91">
        <v>24</v>
      </c>
      <c r="B38" s="37" t="s">
        <v>325</v>
      </c>
      <c r="C38" s="181" t="s">
        <v>221</v>
      </c>
      <c r="D38" s="24" t="s">
        <v>80</v>
      </c>
      <c r="E38" s="63">
        <v>15</v>
      </c>
      <c r="F38" s="64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22.5" x14ac:dyDescent="0.2">
      <c r="A39" s="91">
        <v>25</v>
      </c>
      <c r="B39" s="37" t="s">
        <v>325</v>
      </c>
      <c r="C39" s="182" t="s">
        <v>222</v>
      </c>
      <c r="D39" s="24" t="s">
        <v>88</v>
      </c>
      <c r="E39" s="63">
        <v>25</v>
      </c>
      <c r="F39" s="64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12.75" x14ac:dyDescent="0.2">
      <c r="A40" s="91">
        <v>26</v>
      </c>
      <c r="B40" s="37"/>
      <c r="C40" s="183" t="s">
        <v>223</v>
      </c>
      <c r="D40" s="24" t="s">
        <v>88</v>
      </c>
      <c r="E40" s="63">
        <v>25</v>
      </c>
      <c r="F40" s="64"/>
      <c r="G40" s="61"/>
      <c r="H40" s="45">
        <f t="shared" si="0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22.5" x14ac:dyDescent="0.2">
      <c r="A41" s="91">
        <v>27</v>
      </c>
      <c r="B41" s="37" t="s">
        <v>325</v>
      </c>
      <c r="C41" s="181" t="s">
        <v>224</v>
      </c>
      <c r="D41" s="24" t="s">
        <v>80</v>
      </c>
      <c r="E41" s="63">
        <v>3</v>
      </c>
      <c r="F41" s="64"/>
      <c r="G41" s="61"/>
      <c r="H41" s="45">
        <f t="shared" si="0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12.75" x14ac:dyDescent="0.2">
      <c r="A42" s="91">
        <v>28</v>
      </c>
      <c r="B42" s="37"/>
      <c r="C42" s="184" t="s">
        <v>225</v>
      </c>
      <c r="D42" s="24" t="s">
        <v>80</v>
      </c>
      <c r="E42" s="63">
        <v>3</v>
      </c>
      <c r="F42" s="64"/>
      <c r="G42" s="61"/>
      <c r="H42" s="45">
        <f t="shared" si="0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12.75" x14ac:dyDescent="0.2">
      <c r="A43" s="91"/>
      <c r="B43" s="37"/>
      <c r="C43" s="189" t="s">
        <v>226</v>
      </c>
      <c r="D43" s="24"/>
      <c r="E43" s="63"/>
      <c r="F43" s="64"/>
      <c r="G43" s="61"/>
      <c r="H43" s="45">
        <f t="shared" si="0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22.5" x14ac:dyDescent="0.2">
      <c r="A44" s="91">
        <v>30</v>
      </c>
      <c r="B44" s="37" t="s">
        <v>318</v>
      </c>
      <c r="C44" s="105" t="s">
        <v>227</v>
      </c>
      <c r="D44" s="24" t="s">
        <v>197</v>
      </c>
      <c r="E44" s="63">
        <v>10.59</v>
      </c>
      <c r="F44" s="64"/>
      <c r="G44" s="61"/>
      <c r="H44" s="45">
        <f t="shared" si="0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22.5" x14ac:dyDescent="0.2">
      <c r="A45" s="91">
        <v>31</v>
      </c>
      <c r="B45" s="37" t="s">
        <v>318</v>
      </c>
      <c r="C45" s="105" t="s">
        <v>228</v>
      </c>
      <c r="D45" s="24" t="s">
        <v>197</v>
      </c>
      <c r="E45" s="63">
        <v>1.5</v>
      </c>
      <c r="F45" s="64"/>
      <c r="G45" s="61"/>
      <c r="H45" s="45">
        <f t="shared" si="0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33.75" x14ac:dyDescent="0.2">
      <c r="A46" s="91">
        <v>32</v>
      </c>
      <c r="B46" s="37" t="s">
        <v>319</v>
      </c>
      <c r="C46" s="185" t="s">
        <v>229</v>
      </c>
      <c r="D46" s="24" t="s">
        <v>88</v>
      </c>
      <c r="E46" s="63">
        <v>25.380000000000003</v>
      </c>
      <c r="F46" s="64"/>
      <c r="G46" s="61"/>
      <c r="H46" s="45">
        <f t="shared" si="0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ht="22.5" x14ac:dyDescent="0.2">
      <c r="A47" s="91">
        <v>33</v>
      </c>
      <c r="B47" s="37" t="s">
        <v>319</v>
      </c>
      <c r="C47" s="127" t="s">
        <v>230</v>
      </c>
      <c r="D47" s="24" t="s">
        <v>197</v>
      </c>
      <c r="E47" s="63">
        <v>25.380000000000003</v>
      </c>
      <c r="F47" s="64"/>
      <c r="G47" s="61"/>
      <c r="H47" s="45">
        <f t="shared" si="0"/>
        <v>0</v>
      </c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12.75" x14ac:dyDescent="0.2">
      <c r="A48" s="91">
        <v>34</v>
      </c>
      <c r="B48" s="37"/>
      <c r="C48" s="186" t="s">
        <v>99</v>
      </c>
      <c r="D48" s="24" t="s">
        <v>93</v>
      </c>
      <c r="E48" s="63">
        <v>5.08</v>
      </c>
      <c r="F48" s="64"/>
      <c r="G48" s="61"/>
      <c r="H48" s="45">
        <f t="shared" si="0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12.75" x14ac:dyDescent="0.2">
      <c r="A49" s="91">
        <v>35</v>
      </c>
      <c r="B49" s="37"/>
      <c r="C49" s="183" t="s">
        <v>100</v>
      </c>
      <c r="D49" s="24" t="s">
        <v>90</v>
      </c>
      <c r="E49" s="63">
        <v>152.28000000000003</v>
      </c>
      <c r="F49" s="64"/>
      <c r="G49" s="61"/>
      <c r="H49" s="45">
        <f t="shared" si="0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12.75" x14ac:dyDescent="0.2">
      <c r="A50" s="91">
        <v>36</v>
      </c>
      <c r="B50" s="37"/>
      <c r="C50" s="183" t="s">
        <v>102</v>
      </c>
      <c r="D50" s="24" t="s">
        <v>197</v>
      </c>
      <c r="E50" s="63">
        <v>29.19</v>
      </c>
      <c r="F50" s="64"/>
      <c r="G50" s="61"/>
      <c r="H50" s="45">
        <f t="shared" si="0"/>
        <v>0</v>
      </c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22.5" x14ac:dyDescent="0.2">
      <c r="A51" s="91">
        <v>37</v>
      </c>
      <c r="B51" s="37" t="s">
        <v>319</v>
      </c>
      <c r="C51" s="128" t="s">
        <v>231</v>
      </c>
      <c r="D51" s="24" t="s">
        <v>88</v>
      </c>
      <c r="E51" s="63">
        <v>25.380000000000003</v>
      </c>
      <c r="F51" s="64"/>
      <c r="G51" s="61"/>
      <c r="H51" s="45">
        <f t="shared" si="0"/>
        <v>0</v>
      </c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12.75" x14ac:dyDescent="0.2">
      <c r="A52" s="91">
        <v>38</v>
      </c>
      <c r="B52" s="37"/>
      <c r="C52" s="186" t="s">
        <v>99</v>
      </c>
      <c r="D52" s="24" t="s">
        <v>90</v>
      </c>
      <c r="E52" s="63">
        <v>7.61</v>
      </c>
      <c r="F52" s="64"/>
      <c r="G52" s="61"/>
      <c r="H52" s="45">
        <f t="shared" si="0"/>
        <v>0</v>
      </c>
      <c r="I52" s="61"/>
      <c r="J52" s="61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ht="12.75" x14ac:dyDescent="0.2">
      <c r="A53" s="91">
        <v>39</v>
      </c>
      <c r="B53" s="37"/>
      <c r="C53" s="187" t="s">
        <v>103</v>
      </c>
      <c r="D53" s="24" t="s">
        <v>90</v>
      </c>
      <c r="E53" s="63">
        <v>88.83</v>
      </c>
      <c r="F53" s="64"/>
      <c r="G53" s="61"/>
      <c r="H53" s="45">
        <f t="shared" si="0"/>
        <v>0</v>
      </c>
      <c r="I53" s="61"/>
      <c r="J53" s="61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ht="22.5" x14ac:dyDescent="0.2">
      <c r="A54" s="91">
        <v>40</v>
      </c>
      <c r="B54" s="37" t="s">
        <v>319</v>
      </c>
      <c r="C54" s="124" t="s">
        <v>232</v>
      </c>
      <c r="D54" s="24" t="s">
        <v>88</v>
      </c>
      <c r="E54" s="63">
        <v>25.380000000000003</v>
      </c>
      <c r="F54" s="64"/>
      <c r="G54" s="61"/>
      <c r="H54" s="45">
        <f t="shared" si="0"/>
        <v>0</v>
      </c>
      <c r="I54" s="61"/>
      <c r="J54" s="61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ht="12.75" x14ac:dyDescent="0.2">
      <c r="A55" s="91">
        <v>41</v>
      </c>
      <c r="B55" s="37"/>
      <c r="C55" s="187" t="s">
        <v>331</v>
      </c>
      <c r="D55" s="24" t="s">
        <v>90</v>
      </c>
      <c r="E55" s="63">
        <v>35.532000000000004</v>
      </c>
      <c r="F55" s="64"/>
      <c r="G55" s="61"/>
      <c r="H55" s="45">
        <f t="shared" si="0"/>
        <v>0</v>
      </c>
      <c r="I55" s="61"/>
      <c r="J55" s="61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ht="12.75" x14ac:dyDescent="0.2">
      <c r="A56" s="91">
        <v>42</v>
      </c>
      <c r="B56" s="37"/>
      <c r="C56" s="115" t="s">
        <v>106</v>
      </c>
      <c r="D56" s="24" t="s">
        <v>107</v>
      </c>
      <c r="E56" s="63">
        <v>1</v>
      </c>
      <c r="F56" s="64"/>
      <c r="G56" s="61"/>
      <c r="H56" s="45">
        <f t="shared" si="0"/>
        <v>0</v>
      </c>
      <c r="I56" s="61"/>
      <c r="J56" s="61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ht="22.5" x14ac:dyDescent="0.2">
      <c r="A57" s="91">
        <v>43</v>
      </c>
      <c r="B57" s="37" t="s">
        <v>325</v>
      </c>
      <c r="C57" s="176" t="s">
        <v>233</v>
      </c>
      <c r="D57" s="24" t="s">
        <v>88</v>
      </c>
      <c r="E57" s="63">
        <v>10.59</v>
      </c>
      <c r="F57" s="64"/>
      <c r="G57" s="61"/>
      <c r="H57" s="45">
        <f t="shared" si="0"/>
        <v>0</v>
      </c>
      <c r="I57" s="61"/>
      <c r="J57" s="61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ht="12.75" x14ac:dyDescent="0.2">
      <c r="A58" s="91">
        <v>44</v>
      </c>
      <c r="B58" s="37"/>
      <c r="C58" s="177" t="s">
        <v>212</v>
      </c>
      <c r="D58" s="24" t="s">
        <v>88</v>
      </c>
      <c r="E58" s="63">
        <v>13.24</v>
      </c>
      <c r="F58" s="64"/>
      <c r="G58" s="61"/>
      <c r="H58" s="45">
        <f t="shared" si="0"/>
        <v>0</v>
      </c>
      <c r="I58" s="61"/>
      <c r="J58" s="61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ht="12.75" x14ac:dyDescent="0.2">
      <c r="A59" s="91">
        <v>45</v>
      </c>
      <c r="B59" s="37"/>
      <c r="C59" s="178" t="s">
        <v>213</v>
      </c>
      <c r="D59" s="24" t="s">
        <v>88</v>
      </c>
      <c r="E59" s="63">
        <v>13.24</v>
      </c>
      <c r="F59" s="64"/>
      <c r="G59" s="61"/>
      <c r="H59" s="45">
        <f t="shared" si="0"/>
        <v>0</v>
      </c>
      <c r="I59" s="61"/>
      <c r="J59" s="61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ht="12.75" x14ac:dyDescent="0.2">
      <c r="A60" s="91">
        <v>46</v>
      </c>
      <c r="B60" s="37"/>
      <c r="C60" s="178" t="s">
        <v>214</v>
      </c>
      <c r="D60" s="24" t="s">
        <v>88</v>
      </c>
      <c r="E60" s="63">
        <v>10.59</v>
      </c>
      <c r="F60" s="64"/>
      <c r="G60" s="61"/>
      <c r="H60" s="45">
        <f t="shared" si="0"/>
        <v>0</v>
      </c>
      <c r="I60" s="61"/>
      <c r="J60" s="61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ht="22.5" x14ac:dyDescent="0.2">
      <c r="A61" s="91">
        <v>47</v>
      </c>
      <c r="B61" s="37" t="s">
        <v>325</v>
      </c>
      <c r="C61" s="126" t="s">
        <v>234</v>
      </c>
      <c r="D61" s="24" t="s">
        <v>78</v>
      </c>
      <c r="E61" s="63">
        <v>13.5</v>
      </c>
      <c r="F61" s="64"/>
      <c r="G61" s="61"/>
      <c r="H61" s="45">
        <f t="shared" si="0"/>
        <v>0</v>
      </c>
      <c r="I61" s="61"/>
      <c r="J61" s="61"/>
      <c r="K61" s="46">
        <f t="shared" si="1"/>
        <v>0</v>
      </c>
      <c r="L61" s="47">
        <f t="shared" si="2"/>
        <v>0</v>
      </c>
      <c r="M61" s="45">
        <f t="shared" si="3"/>
        <v>0</v>
      </c>
      <c r="N61" s="45">
        <f t="shared" si="4"/>
        <v>0</v>
      </c>
      <c r="O61" s="45">
        <f t="shared" si="5"/>
        <v>0</v>
      </c>
      <c r="P61" s="46">
        <f t="shared" si="6"/>
        <v>0</v>
      </c>
    </row>
    <row r="62" spans="1:16" ht="12.75" x14ac:dyDescent="0.2">
      <c r="A62" s="91">
        <v>48</v>
      </c>
      <c r="B62" s="37"/>
      <c r="C62" s="183" t="s">
        <v>235</v>
      </c>
      <c r="D62" s="24" t="s">
        <v>78</v>
      </c>
      <c r="E62" s="63">
        <v>14.85</v>
      </c>
      <c r="F62" s="64"/>
      <c r="G62" s="61"/>
      <c r="H62" s="45">
        <f t="shared" si="0"/>
        <v>0</v>
      </c>
      <c r="I62" s="61"/>
      <c r="J62" s="61"/>
      <c r="K62" s="46">
        <f t="shared" si="1"/>
        <v>0</v>
      </c>
      <c r="L62" s="47">
        <f t="shared" si="2"/>
        <v>0</v>
      </c>
      <c r="M62" s="45">
        <f t="shared" si="3"/>
        <v>0</v>
      </c>
      <c r="N62" s="45">
        <f t="shared" si="4"/>
        <v>0</v>
      </c>
      <c r="O62" s="45">
        <f t="shared" si="5"/>
        <v>0</v>
      </c>
      <c r="P62" s="46">
        <f t="shared" si="6"/>
        <v>0</v>
      </c>
    </row>
    <row r="63" spans="1:16" ht="22.5" x14ac:dyDescent="0.2">
      <c r="A63" s="91">
        <v>49</v>
      </c>
      <c r="B63" s="37" t="s">
        <v>325</v>
      </c>
      <c r="C63" s="182" t="s">
        <v>236</v>
      </c>
      <c r="D63" s="24" t="s">
        <v>78</v>
      </c>
      <c r="E63" s="63">
        <v>10.02</v>
      </c>
      <c r="F63" s="64"/>
      <c r="G63" s="61"/>
      <c r="H63" s="45">
        <f t="shared" si="0"/>
        <v>0</v>
      </c>
      <c r="I63" s="61"/>
      <c r="J63" s="61"/>
      <c r="K63" s="46">
        <f t="shared" si="1"/>
        <v>0</v>
      </c>
      <c r="L63" s="47">
        <f t="shared" si="2"/>
        <v>0</v>
      </c>
      <c r="M63" s="45">
        <f t="shared" si="3"/>
        <v>0</v>
      </c>
      <c r="N63" s="45">
        <f t="shared" si="4"/>
        <v>0</v>
      </c>
      <c r="O63" s="45">
        <f t="shared" si="5"/>
        <v>0</v>
      </c>
      <c r="P63" s="46">
        <f t="shared" si="6"/>
        <v>0</v>
      </c>
    </row>
    <row r="64" spans="1:16" ht="12.75" x14ac:dyDescent="0.2">
      <c r="A64" s="91">
        <v>50</v>
      </c>
      <c r="B64" s="37"/>
      <c r="C64" s="183" t="s">
        <v>237</v>
      </c>
      <c r="D64" s="24" t="s">
        <v>78</v>
      </c>
      <c r="E64" s="63">
        <v>11.022</v>
      </c>
      <c r="F64" s="64"/>
      <c r="G64" s="61"/>
      <c r="H64" s="45">
        <f t="shared" si="0"/>
        <v>0</v>
      </c>
      <c r="I64" s="61"/>
      <c r="J64" s="61"/>
      <c r="K64" s="46">
        <f t="shared" si="1"/>
        <v>0</v>
      </c>
      <c r="L64" s="47">
        <f t="shared" si="2"/>
        <v>0</v>
      </c>
      <c r="M64" s="45">
        <f t="shared" si="3"/>
        <v>0</v>
      </c>
      <c r="N64" s="45">
        <f t="shared" si="4"/>
        <v>0</v>
      </c>
      <c r="O64" s="45">
        <f t="shared" si="5"/>
        <v>0</v>
      </c>
      <c r="P64" s="46">
        <f t="shared" si="6"/>
        <v>0</v>
      </c>
    </row>
    <row r="65" spans="1:16" ht="22.5" x14ac:dyDescent="0.2">
      <c r="A65" s="91">
        <v>51</v>
      </c>
      <c r="B65" s="37" t="s">
        <v>325</v>
      </c>
      <c r="C65" s="182" t="s">
        <v>238</v>
      </c>
      <c r="D65" s="24" t="s">
        <v>78</v>
      </c>
      <c r="E65" s="63">
        <v>6.9599999999999991</v>
      </c>
      <c r="F65" s="64"/>
      <c r="G65" s="61"/>
      <c r="H65" s="45">
        <f t="shared" si="0"/>
        <v>0</v>
      </c>
      <c r="I65" s="61"/>
      <c r="J65" s="61"/>
      <c r="K65" s="46">
        <f t="shared" si="1"/>
        <v>0</v>
      </c>
      <c r="L65" s="47">
        <f t="shared" si="2"/>
        <v>0</v>
      </c>
      <c r="M65" s="45">
        <f t="shared" si="3"/>
        <v>0</v>
      </c>
      <c r="N65" s="45">
        <f t="shared" si="4"/>
        <v>0</v>
      </c>
      <c r="O65" s="45">
        <f t="shared" si="5"/>
        <v>0</v>
      </c>
      <c r="P65" s="46">
        <f t="shared" si="6"/>
        <v>0</v>
      </c>
    </row>
    <row r="66" spans="1:16" ht="12.75" x14ac:dyDescent="0.2">
      <c r="A66" s="91">
        <v>52</v>
      </c>
      <c r="B66" s="37"/>
      <c r="C66" s="183" t="s">
        <v>237</v>
      </c>
      <c r="D66" s="24" t="s">
        <v>78</v>
      </c>
      <c r="E66" s="63">
        <v>7.6559999999999997</v>
      </c>
      <c r="F66" s="64"/>
      <c r="G66" s="61"/>
      <c r="H66" s="45">
        <f t="shared" si="0"/>
        <v>0</v>
      </c>
      <c r="I66" s="61"/>
      <c r="J66" s="61"/>
      <c r="K66" s="46">
        <f t="shared" si="1"/>
        <v>0</v>
      </c>
      <c r="L66" s="47">
        <f t="shared" si="2"/>
        <v>0</v>
      </c>
      <c r="M66" s="45">
        <f t="shared" si="3"/>
        <v>0</v>
      </c>
      <c r="N66" s="45">
        <f t="shared" si="4"/>
        <v>0</v>
      </c>
      <c r="O66" s="45">
        <f t="shared" si="5"/>
        <v>0</v>
      </c>
      <c r="P66" s="46">
        <f t="shared" si="6"/>
        <v>0</v>
      </c>
    </row>
    <row r="67" spans="1:16" ht="22.5" x14ac:dyDescent="0.2">
      <c r="A67" s="91">
        <v>53</v>
      </c>
      <c r="B67" s="37" t="s">
        <v>325</v>
      </c>
      <c r="C67" s="124" t="s">
        <v>239</v>
      </c>
      <c r="D67" s="24" t="s">
        <v>78</v>
      </c>
      <c r="E67" s="63">
        <v>11.82</v>
      </c>
      <c r="F67" s="64"/>
      <c r="G67" s="61"/>
      <c r="H67" s="45">
        <f t="shared" si="0"/>
        <v>0</v>
      </c>
      <c r="I67" s="61"/>
      <c r="J67" s="61"/>
      <c r="K67" s="46">
        <f t="shared" si="1"/>
        <v>0</v>
      </c>
      <c r="L67" s="47">
        <f t="shared" si="2"/>
        <v>0</v>
      </c>
      <c r="M67" s="45">
        <f t="shared" si="3"/>
        <v>0</v>
      </c>
      <c r="N67" s="45">
        <f t="shared" si="4"/>
        <v>0</v>
      </c>
      <c r="O67" s="45">
        <f t="shared" si="5"/>
        <v>0</v>
      </c>
      <c r="P67" s="46">
        <f t="shared" si="6"/>
        <v>0</v>
      </c>
    </row>
    <row r="68" spans="1:16" ht="22.5" x14ac:dyDescent="0.2">
      <c r="A68" s="91">
        <v>54</v>
      </c>
      <c r="B68" s="37"/>
      <c r="C68" s="183" t="s">
        <v>241</v>
      </c>
      <c r="D68" s="24" t="s">
        <v>78</v>
      </c>
      <c r="E68" s="63">
        <v>13</v>
      </c>
      <c r="F68" s="64"/>
      <c r="G68" s="61"/>
      <c r="H68" s="45">
        <f t="shared" si="0"/>
        <v>0</v>
      </c>
      <c r="I68" s="61"/>
      <c r="J68" s="61"/>
      <c r="K68" s="46">
        <f t="shared" si="1"/>
        <v>0</v>
      </c>
      <c r="L68" s="47">
        <f t="shared" si="2"/>
        <v>0</v>
      </c>
      <c r="M68" s="45">
        <f t="shared" si="3"/>
        <v>0</v>
      </c>
      <c r="N68" s="45">
        <f t="shared" si="4"/>
        <v>0</v>
      </c>
      <c r="O68" s="45">
        <f t="shared" si="5"/>
        <v>0</v>
      </c>
      <c r="P68" s="46">
        <f t="shared" si="6"/>
        <v>0</v>
      </c>
    </row>
    <row r="69" spans="1:16" ht="22.5" x14ac:dyDescent="0.2">
      <c r="A69" s="91">
        <v>55</v>
      </c>
      <c r="B69" s="37" t="s">
        <v>325</v>
      </c>
      <c r="C69" s="124" t="s">
        <v>240</v>
      </c>
      <c r="D69" s="24" t="s">
        <v>78</v>
      </c>
      <c r="E69" s="63">
        <v>7.5</v>
      </c>
      <c r="F69" s="64"/>
      <c r="G69" s="61"/>
      <c r="H69" s="45">
        <f t="shared" si="0"/>
        <v>0</v>
      </c>
      <c r="I69" s="61"/>
      <c r="J69" s="61"/>
      <c r="K69" s="46">
        <f t="shared" si="1"/>
        <v>0</v>
      </c>
      <c r="L69" s="47">
        <f t="shared" si="2"/>
        <v>0</v>
      </c>
      <c r="M69" s="45">
        <f t="shared" si="3"/>
        <v>0</v>
      </c>
      <c r="N69" s="45">
        <f t="shared" si="4"/>
        <v>0</v>
      </c>
      <c r="O69" s="45">
        <f t="shared" si="5"/>
        <v>0</v>
      </c>
      <c r="P69" s="46">
        <f t="shared" si="6"/>
        <v>0</v>
      </c>
    </row>
    <row r="70" spans="1:16" ht="23.25" thickBot="1" x14ac:dyDescent="0.25">
      <c r="A70" s="91">
        <v>56</v>
      </c>
      <c r="B70" s="37"/>
      <c r="C70" s="183" t="s">
        <v>242</v>
      </c>
      <c r="D70" s="24" t="s">
        <v>78</v>
      </c>
      <c r="E70" s="63">
        <v>8.25</v>
      </c>
      <c r="F70" s="64"/>
      <c r="G70" s="61"/>
      <c r="H70" s="45">
        <f t="shared" si="0"/>
        <v>0</v>
      </c>
      <c r="I70" s="61"/>
      <c r="J70" s="61"/>
      <c r="K70" s="46">
        <f t="shared" si="1"/>
        <v>0</v>
      </c>
      <c r="L70" s="47">
        <f t="shared" si="2"/>
        <v>0</v>
      </c>
      <c r="M70" s="45">
        <f t="shared" si="3"/>
        <v>0</v>
      </c>
      <c r="N70" s="45">
        <f t="shared" si="4"/>
        <v>0</v>
      </c>
      <c r="O70" s="45">
        <f t="shared" si="5"/>
        <v>0</v>
      </c>
      <c r="P70" s="46">
        <f t="shared" si="6"/>
        <v>0</v>
      </c>
    </row>
    <row r="71" spans="1:16" ht="12" thickBot="1" x14ac:dyDescent="0.25">
      <c r="A71" s="247" t="s">
        <v>336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9"/>
      <c r="L71" s="65">
        <f>SUM(L14:L70)</f>
        <v>0</v>
      </c>
      <c r="M71" s="66">
        <f>SUM(M14:M70)</f>
        <v>0</v>
      </c>
      <c r="N71" s="66">
        <f>SUM(N14:N70)</f>
        <v>0</v>
      </c>
      <c r="O71" s="66">
        <f>SUM(O14:O70)</f>
        <v>0</v>
      </c>
      <c r="P71" s="67">
        <f>SUM(P14:P70)</f>
        <v>0</v>
      </c>
    </row>
    <row r="72" spans="1:1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x14ac:dyDescent="0.2">
      <c r="A74" s="1" t="s">
        <v>14</v>
      </c>
      <c r="B74" s="16"/>
      <c r="C74" s="246">
        <f>'Kops a'!C31:H31</f>
        <v>0</v>
      </c>
      <c r="D74" s="246"/>
      <c r="E74" s="246"/>
      <c r="F74" s="246"/>
      <c r="G74" s="246"/>
      <c r="H74" s="246"/>
      <c r="I74" s="16"/>
      <c r="J74" s="16"/>
      <c r="K74" s="16"/>
      <c r="L74" s="16"/>
      <c r="M74" s="16"/>
      <c r="N74" s="16"/>
      <c r="O74" s="16"/>
      <c r="P74" s="16"/>
    </row>
    <row r="75" spans="1:16" x14ac:dyDescent="0.2">
      <c r="A75" s="16"/>
      <c r="B75" s="16"/>
      <c r="C75" s="197" t="s">
        <v>15</v>
      </c>
      <c r="D75" s="197"/>
      <c r="E75" s="197"/>
      <c r="F75" s="197"/>
      <c r="G75" s="197"/>
      <c r="H75" s="197"/>
      <c r="I75" s="16"/>
      <c r="J75" s="16"/>
      <c r="K75" s="16"/>
      <c r="L75" s="16"/>
      <c r="M75" s="16"/>
      <c r="N75" s="16"/>
      <c r="O75" s="16"/>
      <c r="P75" s="16"/>
    </row>
    <row r="76" spans="1:16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">
      <c r="A77" s="82" t="str">
        <f>'Kops a'!A34</f>
        <v>Tāme sastādīta ____. gada __.______________</v>
      </c>
      <c r="B77" s="83"/>
      <c r="C77" s="83"/>
      <c r="D77" s="83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x14ac:dyDescent="0.2">
      <c r="A79" s="1" t="s">
        <v>37</v>
      </c>
      <c r="B79" s="16"/>
      <c r="C79" s="246">
        <f>'Kops a'!C36:H36</f>
        <v>0</v>
      </c>
      <c r="D79" s="246"/>
      <c r="E79" s="246"/>
      <c r="F79" s="246"/>
      <c r="G79" s="246"/>
      <c r="H79" s="246"/>
      <c r="I79" s="16"/>
      <c r="J79" s="16"/>
      <c r="K79" s="16"/>
      <c r="L79" s="16"/>
      <c r="M79" s="16"/>
      <c r="N79" s="16"/>
      <c r="O79" s="16"/>
      <c r="P79" s="16"/>
    </row>
    <row r="80" spans="1:16" x14ac:dyDescent="0.2">
      <c r="A80" s="16"/>
      <c r="B80" s="16"/>
      <c r="C80" s="197" t="s">
        <v>15</v>
      </c>
      <c r="D80" s="197"/>
      <c r="E80" s="197"/>
      <c r="F80" s="197"/>
      <c r="G80" s="197"/>
      <c r="H80" s="197"/>
      <c r="I80" s="16"/>
      <c r="J80" s="16"/>
      <c r="K80" s="16"/>
      <c r="L80" s="16"/>
      <c r="M80" s="16"/>
      <c r="N80" s="16"/>
      <c r="O80" s="16"/>
      <c r="P80" s="16"/>
    </row>
    <row r="81" spans="1:1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x14ac:dyDescent="0.2">
      <c r="A82" s="82" t="s">
        <v>54</v>
      </c>
      <c r="B82" s="83"/>
      <c r="C82" s="87">
        <f>'Kops a'!C39</f>
        <v>0</v>
      </c>
      <c r="D82" s="48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</sheetData>
  <protectedRanges>
    <protectedRange password="CF3F" sqref="C49:C50" name="Range1_2"/>
    <protectedRange password="CF3F" sqref="C48 C52:C53" name="Range1_2_2"/>
    <protectedRange password="CF3F" sqref="C56" name="Range1_2_2_1"/>
  </protectedRanges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80:H80"/>
    <mergeCell ref="C4:I4"/>
    <mergeCell ref="F12:K12"/>
    <mergeCell ref="A9:F9"/>
    <mergeCell ref="J9:M9"/>
    <mergeCell ref="D8:L8"/>
    <mergeCell ref="A71:K71"/>
    <mergeCell ref="C74:H74"/>
    <mergeCell ref="C75:H75"/>
    <mergeCell ref="C79:H79"/>
  </mergeCells>
  <conditionalFormatting sqref="I15:J70 D15:G70 B15:B70">
    <cfRule type="cellIs" dxfId="61" priority="29" operator="equal">
      <formula>0</formula>
    </cfRule>
  </conditionalFormatting>
  <conditionalFormatting sqref="N9:O9">
    <cfRule type="cellIs" dxfId="60" priority="28" operator="equal">
      <formula>0</formula>
    </cfRule>
  </conditionalFormatting>
  <conditionalFormatting sqref="A9:F9">
    <cfRule type="containsText" dxfId="59" priority="2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8" priority="25" operator="equal">
      <formula>0</formula>
    </cfRule>
  </conditionalFormatting>
  <conditionalFormatting sqref="O10">
    <cfRule type="cellIs" dxfId="57" priority="24" operator="equal">
      <formula>"20__. gada __. _________"</formula>
    </cfRule>
  </conditionalFormatting>
  <conditionalFormatting sqref="A71:K71">
    <cfRule type="containsText" dxfId="56" priority="23" operator="containsText" text="Tiešās izmaksas kopā, t. sk. darba devēja sociālais nodoklis __.__% ">
      <formula>NOT(ISERROR(SEARCH("Tiešās izmaksas kopā, t. sk. darba devēja sociālais nodoklis __.__% ",A71)))</formula>
    </cfRule>
  </conditionalFormatting>
  <conditionalFormatting sqref="H14:H70 K14:P70 L71:P71">
    <cfRule type="cellIs" dxfId="55" priority="18" operator="equal">
      <formula>0</formula>
    </cfRule>
  </conditionalFormatting>
  <conditionalFormatting sqref="C4:I4">
    <cfRule type="cellIs" dxfId="54" priority="17" operator="equal">
      <formula>0</formula>
    </cfRule>
  </conditionalFormatting>
  <conditionalFormatting sqref="D5:L8">
    <cfRule type="cellIs" dxfId="53" priority="14" operator="equal">
      <formula>0</formula>
    </cfRule>
  </conditionalFormatting>
  <conditionalFormatting sqref="B14 D14:G14">
    <cfRule type="cellIs" dxfId="52" priority="13" operator="equal">
      <formula>0</formula>
    </cfRule>
  </conditionalFormatting>
  <conditionalFormatting sqref="I14:J14">
    <cfRule type="cellIs" dxfId="51" priority="11" operator="equal">
      <formula>0</formula>
    </cfRule>
  </conditionalFormatting>
  <conditionalFormatting sqref="P10">
    <cfRule type="cellIs" dxfId="50" priority="10" operator="equal">
      <formula>"20__. gada __. _________"</formula>
    </cfRule>
  </conditionalFormatting>
  <conditionalFormatting sqref="C79:H79">
    <cfRule type="cellIs" dxfId="49" priority="7" operator="equal">
      <formula>0</formula>
    </cfRule>
  </conditionalFormatting>
  <conditionalFormatting sqref="C74:H74">
    <cfRule type="cellIs" dxfId="48" priority="6" operator="equal">
      <formula>0</formula>
    </cfRule>
  </conditionalFormatting>
  <conditionalFormatting sqref="C79:H79 C82 C74:H74">
    <cfRule type="cellIs" dxfId="47" priority="5" operator="equal">
      <formula>0</formula>
    </cfRule>
  </conditionalFormatting>
  <conditionalFormatting sqref="D1">
    <cfRule type="cellIs" dxfId="46" priority="4" operator="equal">
      <formula>0</formula>
    </cfRule>
  </conditionalFormatting>
  <conditionalFormatting sqref="C53">
    <cfRule type="expression" priority="2" stopIfTrue="1">
      <formula>#REF!</formula>
    </cfRule>
  </conditionalFormatting>
  <conditionalFormatting sqref="C53">
    <cfRule type="expression" priority="3" stopIfTrue="1">
      <formula>#REF!</formula>
    </cfRule>
  </conditionalFormatting>
  <conditionalFormatting sqref="C56">
    <cfRule type="expression" priority="1" stopIfTrue="1">
      <formula>#REF!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DC7EA987-A541-4A14-8BBA-80430C8D8797}">
            <xm:f>NOT(ISERROR(SEARCH("Tāme sastādīta ____. gada ___. ______________",A77)))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A77</xm:sqref>
        </x14:conditionalFormatting>
        <x14:conditionalFormatting xmlns:xm="http://schemas.microsoft.com/office/excel/2006/main">
          <x14:cfRule type="containsText" priority="8" operator="containsText" id="{ACDA78AF-73B6-4D16-9157-A1B6B42F0CA3}">
            <xm:f>NOT(ISERROR(SEARCH("Sertifikāta Nr. _________________________________",A82)))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63"/>
  <sheetViews>
    <sheetView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6.710937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49">
        <f>'Kops a'!A20</f>
        <v>6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250" t="s">
        <v>64</v>
      </c>
      <c r="D2" s="250"/>
      <c r="E2" s="250"/>
      <c r="F2" s="250"/>
      <c r="G2" s="250"/>
      <c r="H2" s="250"/>
      <c r="I2" s="250"/>
      <c r="J2" s="28"/>
    </row>
    <row r="3" spans="1:16" x14ac:dyDescent="0.2">
      <c r="A3" s="29"/>
      <c r="B3" s="29"/>
      <c r="C3" s="241" t="s">
        <v>17</v>
      </c>
      <c r="D3" s="241"/>
      <c r="E3" s="241"/>
      <c r="F3" s="241"/>
      <c r="G3" s="241"/>
      <c r="H3" s="241"/>
      <c r="I3" s="241"/>
      <c r="J3" s="29"/>
    </row>
    <row r="4" spans="1:16" x14ac:dyDescent="0.2">
      <c r="A4" s="29"/>
      <c r="B4" s="29"/>
      <c r="C4" s="251" t="s">
        <v>52</v>
      </c>
      <c r="D4" s="251"/>
      <c r="E4" s="251"/>
      <c r="F4" s="251"/>
      <c r="G4" s="251"/>
      <c r="H4" s="251"/>
      <c r="I4" s="251"/>
      <c r="J4" s="29"/>
    </row>
    <row r="5" spans="1:16" x14ac:dyDescent="0.2">
      <c r="A5" s="22"/>
      <c r="B5" s="22"/>
      <c r="C5" s="26" t="s">
        <v>5</v>
      </c>
      <c r="D5" s="264" t="str">
        <f>'Kops a'!D6</f>
        <v>Daudzdzīvokļu dzīvojamās mājas atjaunošana</v>
      </c>
      <c r="E5" s="264"/>
      <c r="F5" s="264"/>
      <c r="G5" s="264"/>
      <c r="H5" s="264"/>
      <c r="I5" s="264"/>
      <c r="J5" s="264"/>
      <c r="K5" s="264"/>
      <c r="L5" s="264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264" t="str">
        <f>'Kops a'!D7</f>
        <v>Daudzdzīvokļu dzīvojamā māja</v>
      </c>
      <c r="E6" s="264"/>
      <c r="F6" s="264"/>
      <c r="G6" s="264"/>
      <c r="H6" s="264"/>
      <c r="I6" s="264"/>
      <c r="J6" s="264"/>
      <c r="K6" s="264"/>
      <c r="L6" s="264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264" t="str">
        <f>'Kops a'!D8</f>
        <v>Metālistu iela 7, Rēzekne</v>
      </c>
      <c r="E7" s="264"/>
      <c r="F7" s="264"/>
      <c r="G7" s="264"/>
      <c r="H7" s="264"/>
      <c r="I7" s="264"/>
      <c r="J7" s="264"/>
      <c r="K7" s="264"/>
      <c r="L7" s="264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264">
        <f>'Kops a'!D9</f>
        <v>0</v>
      </c>
      <c r="E8" s="264"/>
      <c r="F8" s="264"/>
      <c r="G8" s="264"/>
      <c r="H8" s="264"/>
      <c r="I8" s="264"/>
      <c r="J8" s="264"/>
      <c r="K8" s="264"/>
      <c r="L8" s="264"/>
      <c r="M8" s="16"/>
      <c r="N8" s="16"/>
      <c r="O8" s="16"/>
      <c r="P8" s="16"/>
    </row>
    <row r="9" spans="1:16" ht="11.25" customHeight="1" x14ac:dyDescent="0.2">
      <c r="A9" s="252" t="s">
        <v>339</v>
      </c>
      <c r="B9" s="252"/>
      <c r="C9" s="252"/>
      <c r="D9" s="252"/>
      <c r="E9" s="252"/>
      <c r="F9" s="252"/>
      <c r="G9" s="30"/>
      <c r="H9" s="30"/>
      <c r="I9" s="30"/>
      <c r="J9" s="256" t="s">
        <v>39</v>
      </c>
      <c r="K9" s="256"/>
      <c r="L9" s="256"/>
      <c r="M9" s="256"/>
      <c r="N9" s="263">
        <f>P51</f>
        <v>0</v>
      </c>
      <c r="O9" s="263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A57</f>
        <v>Tāme sastādīta ____. gada __.______________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220" t="s">
        <v>23</v>
      </c>
      <c r="B12" s="258" t="s">
        <v>40</v>
      </c>
      <c r="C12" s="254" t="s">
        <v>41</v>
      </c>
      <c r="D12" s="261" t="s">
        <v>42</v>
      </c>
      <c r="E12" s="244" t="s">
        <v>43</v>
      </c>
      <c r="F12" s="253" t="s">
        <v>44</v>
      </c>
      <c r="G12" s="254"/>
      <c r="H12" s="254"/>
      <c r="I12" s="254"/>
      <c r="J12" s="254"/>
      <c r="K12" s="255"/>
      <c r="L12" s="253" t="s">
        <v>45</v>
      </c>
      <c r="M12" s="254"/>
      <c r="N12" s="254"/>
      <c r="O12" s="254"/>
      <c r="P12" s="255"/>
    </row>
    <row r="13" spans="1:16" ht="126.75" customHeight="1" thickBot="1" x14ac:dyDescent="0.25">
      <c r="A13" s="257"/>
      <c r="B13" s="259"/>
      <c r="C13" s="260"/>
      <c r="D13" s="262"/>
      <c r="E13" s="245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</row>
    <row r="14" spans="1:16" ht="12.75" x14ac:dyDescent="0.2">
      <c r="A14" s="98">
        <v>1</v>
      </c>
      <c r="B14" s="59"/>
      <c r="C14" s="190" t="s">
        <v>64</v>
      </c>
      <c r="D14" s="147"/>
      <c r="E14" s="148"/>
      <c r="F14" s="64"/>
      <c r="G14" s="61"/>
      <c r="H14" s="61">
        <f>ROUND(F14*G14,2)</f>
        <v>0</v>
      </c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2.5" x14ac:dyDescent="0.2">
      <c r="A15" s="91">
        <v>2</v>
      </c>
      <c r="B15" s="37" t="s">
        <v>318</v>
      </c>
      <c r="C15" s="191" t="s">
        <v>243</v>
      </c>
      <c r="D15" s="149" t="s">
        <v>80</v>
      </c>
      <c r="E15" s="148">
        <v>75</v>
      </c>
      <c r="F15" s="64"/>
      <c r="G15" s="61"/>
      <c r="H15" s="45">
        <f t="shared" ref="H15:H50" si="0">ROUND(F15*G15,2)</f>
        <v>0</v>
      </c>
      <c r="I15" s="61"/>
      <c r="J15" s="61"/>
      <c r="K15" s="46">
        <f t="shared" ref="K15:K50" si="1">SUM(H15:J15)</f>
        <v>0</v>
      </c>
      <c r="L15" s="47">
        <f t="shared" ref="L15:L50" si="2">ROUND(E15*F15,2)</f>
        <v>0</v>
      </c>
      <c r="M15" s="45">
        <f t="shared" ref="M15:M50" si="3">ROUND(H15*E15,2)</f>
        <v>0</v>
      </c>
      <c r="N15" s="45">
        <f t="shared" ref="N15:N50" si="4">ROUND(I15*E15,2)</f>
        <v>0</v>
      </c>
      <c r="O15" s="45">
        <f t="shared" ref="O15:O50" si="5">ROUND(J15*E15,2)</f>
        <v>0</v>
      </c>
      <c r="P15" s="46">
        <f t="shared" ref="P15:P50" si="6">SUM(M15:O15)</f>
        <v>0</v>
      </c>
    </row>
    <row r="16" spans="1:16" ht="22.5" x14ac:dyDescent="0.2">
      <c r="A16" s="91">
        <v>3</v>
      </c>
      <c r="B16" s="37" t="s">
        <v>326</v>
      </c>
      <c r="C16" s="161" t="s">
        <v>244</v>
      </c>
      <c r="D16" s="149" t="s">
        <v>80</v>
      </c>
      <c r="E16" s="148">
        <v>99</v>
      </c>
      <c r="F16" s="64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12.75" x14ac:dyDescent="0.2">
      <c r="A17" s="91">
        <v>4</v>
      </c>
      <c r="B17" s="37"/>
      <c r="C17" s="178" t="s">
        <v>245</v>
      </c>
      <c r="D17" s="149" t="s">
        <v>80</v>
      </c>
      <c r="E17" s="148">
        <v>8</v>
      </c>
      <c r="F17" s="64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12.75" x14ac:dyDescent="0.2">
      <c r="A18" s="91">
        <v>5</v>
      </c>
      <c r="B18" s="37"/>
      <c r="C18" s="178" t="s">
        <v>246</v>
      </c>
      <c r="D18" s="149" t="s">
        <v>80</v>
      </c>
      <c r="E18" s="148">
        <v>4</v>
      </c>
      <c r="F18" s="64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12.75" x14ac:dyDescent="0.2">
      <c r="A19" s="91">
        <v>6</v>
      </c>
      <c r="B19" s="37"/>
      <c r="C19" s="178" t="s">
        <v>247</v>
      </c>
      <c r="D19" s="149" t="s">
        <v>80</v>
      </c>
      <c r="E19" s="148">
        <v>3</v>
      </c>
      <c r="F19" s="64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12.75" x14ac:dyDescent="0.2">
      <c r="A20" s="91">
        <v>7</v>
      </c>
      <c r="B20" s="37"/>
      <c r="C20" s="178" t="s">
        <v>248</v>
      </c>
      <c r="D20" s="149" t="s">
        <v>80</v>
      </c>
      <c r="E20" s="148">
        <v>2</v>
      </c>
      <c r="F20" s="64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2.75" x14ac:dyDescent="0.2">
      <c r="A21" s="91">
        <v>8</v>
      </c>
      <c r="B21" s="37"/>
      <c r="C21" s="178" t="s">
        <v>249</v>
      </c>
      <c r="D21" s="149" t="s">
        <v>80</v>
      </c>
      <c r="E21" s="148">
        <v>1</v>
      </c>
      <c r="F21" s="64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12.75" x14ac:dyDescent="0.2">
      <c r="A22" s="91">
        <v>9</v>
      </c>
      <c r="B22" s="37"/>
      <c r="C22" s="178" t="s">
        <v>250</v>
      </c>
      <c r="D22" s="149" t="s">
        <v>80</v>
      </c>
      <c r="E22" s="148">
        <v>1</v>
      </c>
      <c r="F22" s="64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12.75" x14ac:dyDescent="0.2">
      <c r="A23" s="91">
        <v>10</v>
      </c>
      <c r="B23" s="37"/>
      <c r="C23" s="178" t="s">
        <v>251</v>
      </c>
      <c r="D23" s="149" t="s">
        <v>80</v>
      </c>
      <c r="E23" s="148">
        <v>1</v>
      </c>
      <c r="F23" s="64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12.75" x14ac:dyDescent="0.2">
      <c r="A24" s="91">
        <v>11</v>
      </c>
      <c r="B24" s="37"/>
      <c r="C24" s="178" t="s">
        <v>252</v>
      </c>
      <c r="D24" s="149" t="s">
        <v>80</v>
      </c>
      <c r="E24" s="148">
        <v>4</v>
      </c>
      <c r="F24" s="64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12.75" x14ac:dyDescent="0.2">
      <c r="A25" s="91">
        <v>12</v>
      </c>
      <c r="B25" s="37"/>
      <c r="C25" s="178" t="s">
        <v>253</v>
      </c>
      <c r="D25" s="149" t="s">
        <v>80</v>
      </c>
      <c r="E25" s="148">
        <v>16</v>
      </c>
      <c r="F25" s="64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2.75" x14ac:dyDescent="0.2">
      <c r="A26" s="91">
        <v>13</v>
      </c>
      <c r="B26" s="37"/>
      <c r="C26" s="178" t="s">
        <v>254</v>
      </c>
      <c r="D26" s="149" t="s">
        <v>80</v>
      </c>
      <c r="E26" s="148">
        <v>3</v>
      </c>
      <c r="F26" s="64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2.75" x14ac:dyDescent="0.2">
      <c r="A27" s="91">
        <v>14</v>
      </c>
      <c r="B27" s="37"/>
      <c r="C27" s="178" t="s">
        <v>255</v>
      </c>
      <c r="D27" s="149" t="s">
        <v>80</v>
      </c>
      <c r="E27" s="148">
        <v>17</v>
      </c>
      <c r="F27" s="64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12.75" x14ac:dyDescent="0.2">
      <c r="A28" s="91">
        <v>15</v>
      </c>
      <c r="B28" s="37"/>
      <c r="C28" s="178" t="s">
        <v>256</v>
      </c>
      <c r="D28" s="149" t="s">
        <v>80</v>
      </c>
      <c r="E28" s="148">
        <v>3</v>
      </c>
      <c r="F28" s="64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12.75" x14ac:dyDescent="0.2">
      <c r="A29" s="91">
        <v>16</v>
      </c>
      <c r="B29" s="37"/>
      <c r="C29" s="178" t="s">
        <v>257</v>
      </c>
      <c r="D29" s="149" t="s">
        <v>80</v>
      </c>
      <c r="E29" s="148">
        <v>3</v>
      </c>
      <c r="F29" s="64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12.75" x14ac:dyDescent="0.2">
      <c r="A30" s="91">
        <v>17</v>
      </c>
      <c r="B30" s="37"/>
      <c r="C30" s="178" t="s">
        <v>258</v>
      </c>
      <c r="D30" s="149" t="s">
        <v>80</v>
      </c>
      <c r="E30" s="148">
        <v>1</v>
      </c>
      <c r="F30" s="64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12.75" x14ac:dyDescent="0.2">
      <c r="A31" s="91">
        <v>18</v>
      </c>
      <c r="B31" s="37"/>
      <c r="C31" s="178" t="s">
        <v>259</v>
      </c>
      <c r="D31" s="149" t="s">
        <v>80</v>
      </c>
      <c r="E31" s="148">
        <v>16</v>
      </c>
      <c r="F31" s="64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12.75" x14ac:dyDescent="0.2">
      <c r="A32" s="91">
        <v>19</v>
      </c>
      <c r="B32" s="37"/>
      <c r="C32" s="178" t="s">
        <v>260</v>
      </c>
      <c r="D32" s="149" t="s">
        <v>80</v>
      </c>
      <c r="E32" s="148">
        <v>16</v>
      </c>
      <c r="F32" s="64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22.5" x14ac:dyDescent="0.2">
      <c r="A33" s="91">
        <v>20</v>
      </c>
      <c r="B33" s="37" t="s">
        <v>319</v>
      </c>
      <c r="C33" s="121" t="s">
        <v>261</v>
      </c>
      <c r="D33" s="149" t="s">
        <v>78</v>
      </c>
      <c r="E33" s="148">
        <v>122.51</v>
      </c>
      <c r="F33" s="64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12.75" x14ac:dyDescent="0.2">
      <c r="A34" s="91">
        <v>21</v>
      </c>
      <c r="B34" s="37"/>
      <c r="C34" s="183" t="s">
        <v>262</v>
      </c>
      <c r="D34" s="149" t="s">
        <v>78</v>
      </c>
      <c r="E34" s="148">
        <v>134.76</v>
      </c>
      <c r="F34" s="64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22.5" x14ac:dyDescent="0.2">
      <c r="A35" s="91">
        <v>22</v>
      </c>
      <c r="B35" s="37" t="s">
        <v>326</v>
      </c>
      <c r="C35" s="161" t="s">
        <v>263</v>
      </c>
      <c r="D35" s="149" t="s">
        <v>78</v>
      </c>
      <c r="E35" s="148">
        <v>441.21999999999997</v>
      </c>
      <c r="F35" s="64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22.5" x14ac:dyDescent="0.2">
      <c r="A36" s="91">
        <v>23</v>
      </c>
      <c r="B36" s="37" t="s">
        <v>319</v>
      </c>
      <c r="C36" s="121" t="s">
        <v>264</v>
      </c>
      <c r="D36" s="149" t="s">
        <v>78</v>
      </c>
      <c r="E36" s="148">
        <v>318.70999999999998</v>
      </c>
      <c r="F36" s="64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22.5" x14ac:dyDescent="0.2">
      <c r="A37" s="91">
        <v>24</v>
      </c>
      <c r="B37" s="37" t="s">
        <v>318</v>
      </c>
      <c r="C37" s="121" t="s">
        <v>265</v>
      </c>
      <c r="D37" s="149" t="s">
        <v>80</v>
      </c>
      <c r="E37" s="148">
        <v>7</v>
      </c>
      <c r="F37" s="64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12.75" x14ac:dyDescent="0.2">
      <c r="A38" s="91">
        <v>25</v>
      </c>
      <c r="B38" s="37"/>
      <c r="C38" s="183" t="s">
        <v>266</v>
      </c>
      <c r="D38" s="149" t="s">
        <v>80</v>
      </c>
      <c r="E38" s="148">
        <v>6</v>
      </c>
      <c r="F38" s="64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12.75" x14ac:dyDescent="0.2">
      <c r="A39" s="91">
        <v>26</v>
      </c>
      <c r="B39" s="37"/>
      <c r="C39" s="183" t="s">
        <v>267</v>
      </c>
      <c r="D39" s="149" t="s">
        <v>80</v>
      </c>
      <c r="E39" s="148">
        <v>1</v>
      </c>
      <c r="F39" s="64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12.75" x14ac:dyDescent="0.2">
      <c r="A40" s="91">
        <v>27</v>
      </c>
      <c r="B40" s="37"/>
      <c r="C40" s="192" t="s">
        <v>268</v>
      </c>
      <c r="D40" s="149"/>
      <c r="E40" s="148"/>
      <c r="F40" s="64"/>
      <c r="G40" s="61"/>
      <c r="H40" s="45">
        <f t="shared" si="0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22.5" x14ac:dyDescent="0.2">
      <c r="A41" s="91">
        <v>28</v>
      </c>
      <c r="B41" s="37" t="s">
        <v>318</v>
      </c>
      <c r="C41" s="161" t="s">
        <v>269</v>
      </c>
      <c r="D41" s="149" t="s">
        <v>80</v>
      </c>
      <c r="E41" s="148">
        <v>18</v>
      </c>
      <c r="F41" s="64"/>
      <c r="G41" s="61"/>
      <c r="H41" s="45">
        <f t="shared" si="0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22.5" x14ac:dyDescent="0.2">
      <c r="A42" s="91">
        <v>29</v>
      </c>
      <c r="B42" s="37" t="s">
        <v>326</v>
      </c>
      <c r="C42" s="161" t="s">
        <v>329</v>
      </c>
      <c r="D42" s="149" t="s">
        <v>80</v>
      </c>
      <c r="E42" s="148">
        <v>18</v>
      </c>
      <c r="F42" s="64"/>
      <c r="G42" s="61"/>
      <c r="H42" s="45">
        <f t="shared" si="0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12.75" x14ac:dyDescent="0.2">
      <c r="A43" s="91">
        <v>30</v>
      </c>
      <c r="B43" s="37"/>
      <c r="C43" s="178" t="s">
        <v>270</v>
      </c>
      <c r="D43" s="149" t="s">
        <v>80</v>
      </c>
      <c r="E43" s="148">
        <v>3</v>
      </c>
      <c r="F43" s="64"/>
      <c r="G43" s="61"/>
      <c r="H43" s="45">
        <f t="shared" si="0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12.75" x14ac:dyDescent="0.2">
      <c r="A44" s="91">
        <v>31</v>
      </c>
      <c r="B44" s="37"/>
      <c r="C44" s="178" t="s">
        <v>271</v>
      </c>
      <c r="D44" s="149" t="s">
        <v>80</v>
      </c>
      <c r="E44" s="148">
        <v>3</v>
      </c>
      <c r="F44" s="64"/>
      <c r="G44" s="61"/>
      <c r="H44" s="45">
        <f t="shared" si="0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12.75" x14ac:dyDescent="0.2">
      <c r="A45" s="91">
        <v>32</v>
      </c>
      <c r="B45" s="37"/>
      <c r="C45" s="178" t="s">
        <v>272</v>
      </c>
      <c r="D45" s="149" t="s">
        <v>80</v>
      </c>
      <c r="E45" s="148">
        <v>3</v>
      </c>
      <c r="F45" s="64"/>
      <c r="G45" s="61"/>
      <c r="H45" s="45">
        <f t="shared" si="0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12.75" x14ac:dyDescent="0.2">
      <c r="A46" s="91">
        <v>33</v>
      </c>
      <c r="B46" s="37"/>
      <c r="C46" s="178" t="s">
        <v>273</v>
      </c>
      <c r="D46" s="149" t="s">
        <v>80</v>
      </c>
      <c r="E46" s="148">
        <v>3</v>
      </c>
      <c r="F46" s="64"/>
      <c r="G46" s="61"/>
      <c r="H46" s="45">
        <f t="shared" si="0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ht="12.75" x14ac:dyDescent="0.2">
      <c r="A47" s="91">
        <v>34</v>
      </c>
      <c r="B47" s="37"/>
      <c r="C47" s="178" t="s">
        <v>274</v>
      </c>
      <c r="D47" s="149" t="s">
        <v>80</v>
      </c>
      <c r="E47" s="148">
        <v>3</v>
      </c>
      <c r="F47" s="64"/>
      <c r="G47" s="61"/>
      <c r="H47" s="45">
        <f t="shared" si="0"/>
        <v>0</v>
      </c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12.75" x14ac:dyDescent="0.2">
      <c r="A48" s="91">
        <v>35</v>
      </c>
      <c r="B48" s="37"/>
      <c r="C48" s="178" t="s">
        <v>275</v>
      </c>
      <c r="D48" s="149" t="s">
        <v>80</v>
      </c>
      <c r="E48" s="148">
        <v>3</v>
      </c>
      <c r="F48" s="64"/>
      <c r="G48" s="61"/>
      <c r="H48" s="45">
        <f t="shared" si="0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22.5" x14ac:dyDescent="0.2">
      <c r="A49" s="91">
        <v>36</v>
      </c>
      <c r="B49" s="37" t="s">
        <v>319</v>
      </c>
      <c r="C49" s="161" t="s">
        <v>263</v>
      </c>
      <c r="D49" s="149" t="s">
        <v>78</v>
      </c>
      <c r="E49" s="148">
        <v>130.86000000000001</v>
      </c>
      <c r="F49" s="64"/>
      <c r="G49" s="61"/>
      <c r="H49" s="45">
        <f t="shared" si="0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23.25" thickBot="1" x14ac:dyDescent="0.25">
      <c r="A50" s="91">
        <v>37</v>
      </c>
      <c r="B50" s="37" t="s">
        <v>319</v>
      </c>
      <c r="C50" s="121" t="s">
        <v>276</v>
      </c>
      <c r="D50" s="149" t="s">
        <v>78</v>
      </c>
      <c r="E50" s="148">
        <v>109.68</v>
      </c>
      <c r="F50" s="64"/>
      <c r="G50" s="61"/>
      <c r="H50" s="45">
        <f t="shared" si="0"/>
        <v>0</v>
      </c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12" thickBot="1" x14ac:dyDescent="0.25">
      <c r="A51" s="247" t="s">
        <v>336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9"/>
      <c r="L51" s="65">
        <f>SUM(L14:L50)</f>
        <v>0</v>
      </c>
      <c r="M51" s="66">
        <f>SUM(M14:M50)</f>
        <v>0</v>
      </c>
      <c r="N51" s="66">
        <f>SUM(N14:N50)</f>
        <v>0</v>
      </c>
      <c r="O51" s="66">
        <f>SUM(O14:O50)</f>
        <v>0</v>
      </c>
      <c r="P51" s="67">
        <f>SUM(P14:P50)</f>
        <v>0</v>
      </c>
    </row>
    <row r="52" spans="1: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x14ac:dyDescent="0.2">
      <c r="A54" s="1" t="s">
        <v>14</v>
      </c>
      <c r="B54" s="16"/>
      <c r="C54" s="246">
        <f>'Kops a'!C31:H31</f>
        <v>0</v>
      </c>
      <c r="D54" s="246"/>
      <c r="E54" s="246"/>
      <c r="F54" s="246"/>
      <c r="G54" s="246"/>
      <c r="H54" s="246"/>
      <c r="I54" s="16"/>
      <c r="J54" s="16"/>
      <c r="K54" s="16"/>
      <c r="L54" s="16"/>
      <c r="M54" s="16"/>
      <c r="N54" s="16"/>
      <c r="O54" s="16"/>
      <c r="P54" s="16"/>
    </row>
    <row r="55" spans="1:16" x14ac:dyDescent="0.2">
      <c r="A55" s="16"/>
      <c r="B55" s="16"/>
      <c r="C55" s="197" t="s">
        <v>15</v>
      </c>
      <c r="D55" s="197"/>
      <c r="E55" s="197"/>
      <c r="F55" s="197"/>
      <c r="G55" s="197"/>
      <c r="H55" s="197"/>
      <c r="I55" s="16"/>
      <c r="J55" s="16"/>
      <c r="K55" s="16"/>
      <c r="L55" s="16"/>
      <c r="M55" s="16"/>
      <c r="N55" s="16"/>
      <c r="O55" s="16"/>
      <c r="P55" s="16"/>
    </row>
    <row r="56" spans="1:1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2">
      <c r="A57" s="82" t="str">
        <f>'Kops a'!A34</f>
        <v>Tāme sastādīta ____. gada __.______________</v>
      </c>
      <c r="B57" s="83"/>
      <c r="C57" s="83"/>
      <c r="D57" s="83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x14ac:dyDescent="0.2">
      <c r="A59" s="1" t="s">
        <v>37</v>
      </c>
      <c r="B59" s="16"/>
      <c r="C59" s="246">
        <f>'Kops a'!C36:H36</f>
        <v>0</v>
      </c>
      <c r="D59" s="246"/>
      <c r="E59" s="246"/>
      <c r="F59" s="246"/>
      <c r="G59" s="246"/>
      <c r="H59" s="246"/>
      <c r="I59" s="16"/>
      <c r="J59" s="16"/>
      <c r="K59" s="16"/>
      <c r="L59" s="16"/>
      <c r="M59" s="16"/>
      <c r="N59" s="16"/>
      <c r="O59" s="16"/>
      <c r="P59" s="16"/>
    </row>
    <row r="60" spans="1:16" x14ac:dyDescent="0.2">
      <c r="A60" s="16"/>
      <c r="B60" s="16"/>
      <c r="C60" s="197" t="s">
        <v>15</v>
      </c>
      <c r="D60" s="197"/>
      <c r="E60" s="197"/>
      <c r="F60" s="197"/>
      <c r="G60" s="197"/>
      <c r="H60" s="197"/>
      <c r="I60" s="16"/>
      <c r="J60" s="16"/>
      <c r="K60" s="16"/>
      <c r="L60" s="16"/>
      <c r="M60" s="16"/>
      <c r="N60" s="16"/>
      <c r="O60" s="16"/>
      <c r="P60" s="16"/>
    </row>
    <row r="61" spans="1:16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2">
      <c r="A62" s="82" t="s">
        <v>54</v>
      </c>
      <c r="B62" s="83"/>
      <c r="C62" s="87">
        <f>'Kops a'!C39</f>
        <v>0</v>
      </c>
      <c r="D62" s="4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60:H60"/>
    <mergeCell ref="C4:I4"/>
    <mergeCell ref="F12:K12"/>
    <mergeCell ref="A9:F9"/>
    <mergeCell ref="J9:M9"/>
    <mergeCell ref="D8:L8"/>
    <mergeCell ref="A51:K51"/>
    <mergeCell ref="C54:H54"/>
    <mergeCell ref="C55:H55"/>
    <mergeCell ref="C59:H59"/>
  </mergeCells>
  <conditionalFormatting sqref="I15:J50 D15:G50 B15:B50">
    <cfRule type="cellIs" dxfId="43" priority="33" operator="equal">
      <formula>0</formula>
    </cfRule>
  </conditionalFormatting>
  <conditionalFormatting sqref="N9:O9">
    <cfRule type="cellIs" dxfId="42" priority="32" operator="equal">
      <formula>0</formula>
    </cfRule>
  </conditionalFormatting>
  <conditionalFormatting sqref="A9:F9">
    <cfRule type="containsText" dxfId="41" priority="3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40" priority="29" operator="equal">
      <formula>0</formula>
    </cfRule>
  </conditionalFormatting>
  <conditionalFormatting sqref="O10">
    <cfRule type="cellIs" dxfId="39" priority="28" operator="equal">
      <formula>"20__. gada __. _________"</formula>
    </cfRule>
  </conditionalFormatting>
  <conditionalFormatting sqref="A51:K51">
    <cfRule type="containsText" dxfId="38" priority="27" operator="containsText" text="Tiešās izmaksas kopā, t. sk. darba devēja sociālais nodoklis __.__% ">
      <formula>NOT(ISERROR(SEARCH("Tiešās izmaksas kopā, t. sk. darba devēja sociālais nodoklis __.__% ",A51)))</formula>
    </cfRule>
  </conditionalFormatting>
  <conditionalFormatting sqref="H14:H50 K14:P50 L51:P51">
    <cfRule type="cellIs" dxfId="37" priority="22" operator="equal">
      <formula>0</formula>
    </cfRule>
  </conditionalFormatting>
  <conditionalFormatting sqref="C4:I4">
    <cfRule type="cellIs" dxfId="36" priority="21" operator="equal">
      <formula>0</formula>
    </cfRule>
  </conditionalFormatting>
  <conditionalFormatting sqref="D5:L8">
    <cfRule type="cellIs" dxfId="35" priority="17" operator="equal">
      <formula>0</formula>
    </cfRule>
  </conditionalFormatting>
  <conditionalFormatting sqref="B14 D14:G14">
    <cfRule type="cellIs" dxfId="34" priority="16" operator="equal">
      <formula>0</formula>
    </cfRule>
  </conditionalFormatting>
  <conditionalFormatting sqref="C54:H54">
    <cfRule type="cellIs" dxfId="33" priority="9" operator="equal">
      <formula>0</formula>
    </cfRule>
  </conditionalFormatting>
  <conditionalFormatting sqref="I14:J14">
    <cfRule type="cellIs" dxfId="32" priority="14" operator="equal">
      <formula>0</formula>
    </cfRule>
  </conditionalFormatting>
  <conditionalFormatting sqref="P10">
    <cfRule type="cellIs" dxfId="31" priority="13" operator="equal">
      <formula>"20__. gada __. _________"</formula>
    </cfRule>
  </conditionalFormatting>
  <conditionalFormatting sqref="C59:H59">
    <cfRule type="cellIs" dxfId="30" priority="10" operator="equal">
      <formula>0</formula>
    </cfRule>
  </conditionalFormatting>
  <conditionalFormatting sqref="C59:H59 C62 C54:H54">
    <cfRule type="cellIs" dxfId="29" priority="8" operator="equal">
      <formula>0</formula>
    </cfRule>
  </conditionalFormatting>
  <conditionalFormatting sqref="D1">
    <cfRule type="cellIs" dxfId="28" priority="7" operator="equal">
      <formula>0</formula>
    </cfRule>
  </conditionalFormatting>
  <conditionalFormatting sqref="C43">
    <cfRule type="duplicateValues" dxfId="27" priority="6" stopIfTrue="1"/>
  </conditionalFormatting>
  <conditionalFormatting sqref="C44">
    <cfRule type="duplicateValues" dxfId="26" priority="5" stopIfTrue="1"/>
  </conditionalFormatting>
  <conditionalFormatting sqref="C45">
    <cfRule type="duplicateValues" dxfId="25" priority="4" stopIfTrue="1"/>
  </conditionalFormatting>
  <conditionalFormatting sqref="C46">
    <cfRule type="duplicateValues" dxfId="24" priority="3" stopIfTrue="1"/>
  </conditionalFormatting>
  <conditionalFormatting sqref="C47">
    <cfRule type="duplicateValues" dxfId="23" priority="2" stopIfTrue="1"/>
  </conditionalFormatting>
  <conditionalFormatting sqref="C48">
    <cfRule type="duplicateValues" dxfId="22" priority="1" stopIfTrue="1"/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A5F45D83-914D-4306-B26D-4B74C3C819FC}">
            <xm:f>NOT(ISERROR(SEARCH("Tāme sastādīta ____. gada ___. ______________",A57)))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  <x14:conditionalFormatting xmlns:xm="http://schemas.microsoft.com/office/excel/2006/main">
          <x14:cfRule type="containsText" priority="11" operator="containsText" id="{A2E03CF5-E14D-4A31-8C34-6550548A72DB}">
            <xm:f>NOT(ISERROR(SEARCH("Sertifikāta Nr. _________________________________",A62)))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62"/>
  <sheetViews>
    <sheetView workbookViewId="0">
      <selection activeCell="A9" sqref="A9:F9"/>
    </sheetView>
  </sheetViews>
  <sheetFormatPr defaultColWidth="9.140625" defaultRowHeight="11.25" x14ac:dyDescent="0.2"/>
  <cols>
    <col min="1" max="1" width="4.5703125" style="1" customWidth="1"/>
    <col min="2" max="2" width="6.710937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38</v>
      </c>
      <c r="D1" s="49">
        <f>'Kops a'!A21</f>
        <v>7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250" t="s">
        <v>277</v>
      </c>
      <c r="D2" s="250"/>
      <c r="E2" s="250"/>
      <c r="F2" s="250"/>
      <c r="G2" s="250"/>
      <c r="H2" s="250"/>
      <c r="I2" s="250"/>
      <c r="J2" s="28"/>
    </row>
    <row r="3" spans="1:16" x14ac:dyDescent="0.2">
      <c r="A3" s="29"/>
      <c r="B3" s="29"/>
      <c r="C3" s="241" t="s">
        <v>17</v>
      </c>
      <c r="D3" s="241"/>
      <c r="E3" s="241"/>
      <c r="F3" s="241"/>
      <c r="G3" s="241"/>
      <c r="H3" s="241"/>
      <c r="I3" s="241"/>
      <c r="J3" s="29"/>
    </row>
    <row r="4" spans="1:16" x14ac:dyDescent="0.2">
      <c r="A4" s="29"/>
      <c r="B4" s="29"/>
      <c r="C4" s="251" t="s">
        <v>52</v>
      </c>
      <c r="D4" s="251"/>
      <c r="E4" s="251"/>
      <c r="F4" s="251"/>
      <c r="G4" s="251"/>
      <c r="H4" s="251"/>
      <c r="I4" s="251"/>
      <c r="J4" s="29"/>
    </row>
    <row r="5" spans="1:16" x14ac:dyDescent="0.2">
      <c r="A5" s="22"/>
      <c r="B5" s="22"/>
      <c r="C5" s="26" t="s">
        <v>5</v>
      </c>
      <c r="D5" s="264" t="str">
        <f>'Kops a'!D6</f>
        <v>Daudzdzīvokļu dzīvojamās mājas atjaunošana</v>
      </c>
      <c r="E5" s="264"/>
      <c r="F5" s="264"/>
      <c r="G5" s="264"/>
      <c r="H5" s="264"/>
      <c r="I5" s="264"/>
      <c r="J5" s="264"/>
      <c r="K5" s="264"/>
      <c r="L5" s="264"/>
      <c r="M5" s="16"/>
      <c r="N5" s="16"/>
      <c r="O5" s="16"/>
      <c r="P5" s="16"/>
    </row>
    <row r="6" spans="1:16" x14ac:dyDescent="0.2">
      <c r="A6" s="22"/>
      <c r="B6" s="22"/>
      <c r="C6" s="26" t="s">
        <v>6</v>
      </c>
      <c r="D6" s="264" t="str">
        <f>'Kops a'!D7</f>
        <v>Daudzdzīvokļu dzīvojamā māja</v>
      </c>
      <c r="E6" s="264"/>
      <c r="F6" s="264"/>
      <c r="G6" s="264"/>
      <c r="H6" s="264"/>
      <c r="I6" s="264"/>
      <c r="J6" s="264"/>
      <c r="K6" s="264"/>
      <c r="L6" s="264"/>
      <c r="M6" s="16"/>
      <c r="N6" s="16"/>
      <c r="O6" s="16"/>
      <c r="P6" s="16"/>
    </row>
    <row r="7" spans="1:16" x14ac:dyDescent="0.2">
      <c r="A7" s="22"/>
      <c r="B7" s="22"/>
      <c r="C7" s="26" t="s">
        <v>7</v>
      </c>
      <c r="D7" s="264" t="str">
        <f>'Kops a'!D8</f>
        <v>Metālistu iela 7, Rēzekne</v>
      </c>
      <c r="E7" s="264"/>
      <c r="F7" s="264"/>
      <c r="G7" s="264"/>
      <c r="H7" s="264"/>
      <c r="I7" s="264"/>
      <c r="J7" s="264"/>
      <c r="K7" s="264"/>
      <c r="L7" s="264"/>
      <c r="M7" s="16"/>
      <c r="N7" s="16"/>
      <c r="O7" s="16"/>
      <c r="P7" s="16"/>
    </row>
    <row r="8" spans="1:16" x14ac:dyDescent="0.2">
      <c r="A8" s="22"/>
      <c r="B8" s="22"/>
      <c r="C8" s="4" t="s">
        <v>20</v>
      </c>
      <c r="D8" s="264">
        <f>'Kops a'!D9</f>
        <v>0</v>
      </c>
      <c r="E8" s="264"/>
      <c r="F8" s="264"/>
      <c r="G8" s="264"/>
      <c r="H8" s="264"/>
      <c r="I8" s="264"/>
      <c r="J8" s="264"/>
      <c r="K8" s="264"/>
      <c r="L8" s="264"/>
      <c r="M8" s="16"/>
      <c r="N8" s="16"/>
      <c r="O8" s="16"/>
      <c r="P8" s="16"/>
    </row>
    <row r="9" spans="1:16" ht="11.25" customHeight="1" x14ac:dyDescent="0.2">
      <c r="A9" s="252" t="s">
        <v>338</v>
      </c>
      <c r="B9" s="252"/>
      <c r="C9" s="252"/>
      <c r="D9" s="252"/>
      <c r="E9" s="252"/>
      <c r="F9" s="252"/>
      <c r="G9" s="30"/>
      <c r="H9" s="30"/>
      <c r="I9" s="30"/>
      <c r="J9" s="256" t="s">
        <v>39</v>
      </c>
      <c r="K9" s="256"/>
      <c r="L9" s="256"/>
      <c r="M9" s="256"/>
      <c r="N9" s="263">
        <f>P50</f>
        <v>0</v>
      </c>
      <c r="O9" s="263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85"/>
      <c r="P10" s="84" t="str">
        <f>A56</f>
        <v>Tāme sastādīta ____. gada __.______________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220" t="s">
        <v>23</v>
      </c>
      <c r="B12" s="258" t="s">
        <v>40</v>
      </c>
      <c r="C12" s="254" t="s">
        <v>41</v>
      </c>
      <c r="D12" s="261" t="s">
        <v>42</v>
      </c>
      <c r="E12" s="244" t="s">
        <v>43</v>
      </c>
      <c r="F12" s="253" t="s">
        <v>44</v>
      </c>
      <c r="G12" s="254"/>
      <c r="H12" s="254"/>
      <c r="I12" s="254"/>
      <c r="J12" s="254"/>
      <c r="K12" s="255"/>
      <c r="L12" s="253" t="s">
        <v>45</v>
      </c>
      <c r="M12" s="254"/>
      <c r="N12" s="254"/>
      <c r="O12" s="254"/>
      <c r="P12" s="255"/>
    </row>
    <row r="13" spans="1:16" ht="126.75" customHeight="1" thickBot="1" x14ac:dyDescent="0.25">
      <c r="A13" s="257"/>
      <c r="B13" s="259"/>
      <c r="C13" s="260"/>
      <c r="D13" s="262"/>
      <c r="E13" s="245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58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58" t="s">
        <v>51</v>
      </c>
    </row>
    <row r="14" spans="1:16" x14ac:dyDescent="0.2">
      <c r="A14" s="136">
        <v>1</v>
      </c>
      <c r="B14" s="136"/>
      <c r="C14" s="190" t="s">
        <v>278</v>
      </c>
      <c r="D14" s="60"/>
      <c r="E14" s="63"/>
      <c r="F14" s="64"/>
      <c r="G14" s="61"/>
      <c r="H14" s="61">
        <f>ROUND(F14*G14,2)</f>
        <v>0</v>
      </c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33.75" x14ac:dyDescent="0.2">
      <c r="A15" s="140">
        <v>1</v>
      </c>
      <c r="B15" s="140" t="s">
        <v>327</v>
      </c>
      <c r="C15" s="193" t="s">
        <v>279</v>
      </c>
      <c r="D15" s="24" t="s">
        <v>78</v>
      </c>
      <c r="E15" s="63">
        <v>24.8</v>
      </c>
      <c r="F15" s="64"/>
      <c r="G15" s="61"/>
      <c r="H15" s="45">
        <f t="shared" ref="H15:H49" si="0">ROUND(F15*G15,2)</f>
        <v>0</v>
      </c>
      <c r="I15" s="61"/>
      <c r="J15" s="61"/>
      <c r="K15" s="46">
        <f t="shared" ref="K15:K49" si="1">SUM(H15:J15)</f>
        <v>0</v>
      </c>
      <c r="L15" s="47">
        <f t="shared" ref="L15:L49" si="2">ROUND(E15*F15,2)</f>
        <v>0</v>
      </c>
      <c r="M15" s="45">
        <f t="shared" ref="M15:M49" si="3">ROUND(H15*E15,2)</f>
        <v>0</v>
      </c>
      <c r="N15" s="45">
        <f t="shared" ref="N15:N49" si="4">ROUND(I15*E15,2)</f>
        <v>0</v>
      </c>
      <c r="O15" s="45">
        <f t="shared" ref="O15:O49" si="5">ROUND(J15*E15,2)</f>
        <v>0</v>
      </c>
      <c r="P15" s="46">
        <f t="shared" ref="P15:P49" si="6">SUM(M15:O15)</f>
        <v>0</v>
      </c>
    </row>
    <row r="16" spans="1:16" ht="22.5" x14ac:dyDescent="0.2">
      <c r="A16" s="140">
        <v>2</v>
      </c>
      <c r="B16" s="140" t="s">
        <v>327</v>
      </c>
      <c r="C16" s="193" t="s">
        <v>280</v>
      </c>
      <c r="D16" s="24" t="s">
        <v>84</v>
      </c>
      <c r="E16" s="63">
        <v>3</v>
      </c>
      <c r="F16" s="64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2.5" x14ac:dyDescent="0.2">
      <c r="A17" s="140">
        <v>3</v>
      </c>
      <c r="B17" s="140" t="s">
        <v>327</v>
      </c>
      <c r="C17" s="193" t="s">
        <v>281</v>
      </c>
      <c r="D17" s="24" t="s">
        <v>81</v>
      </c>
      <c r="E17" s="63">
        <v>1</v>
      </c>
      <c r="F17" s="64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22.5" x14ac:dyDescent="0.2">
      <c r="A18" s="140">
        <v>4</v>
      </c>
      <c r="B18" s="140" t="s">
        <v>327</v>
      </c>
      <c r="C18" s="193" t="s">
        <v>282</v>
      </c>
      <c r="D18" s="24" t="s">
        <v>78</v>
      </c>
      <c r="E18" s="63">
        <v>24.8</v>
      </c>
      <c r="F18" s="64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x14ac:dyDescent="0.2">
      <c r="A19" s="140">
        <v>5</v>
      </c>
      <c r="B19" s="140"/>
      <c r="C19" s="194" t="s">
        <v>283</v>
      </c>
      <c r="D19" s="24"/>
      <c r="E19" s="63"/>
      <c r="F19" s="64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33.75" x14ac:dyDescent="0.2">
      <c r="A20" s="140">
        <v>6</v>
      </c>
      <c r="B20" s="140" t="s">
        <v>327</v>
      </c>
      <c r="C20" s="193" t="s">
        <v>284</v>
      </c>
      <c r="D20" s="24" t="s">
        <v>78</v>
      </c>
      <c r="E20" s="63">
        <v>32.299999999999997</v>
      </c>
      <c r="F20" s="64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22.5" x14ac:dyDescent="0.2">
      <c r="A21" s="140">
        <v>7</v>
      </c>
      <c r="B21" s="140" t="s">
        <v>327</v>
      </c>
      <c r="C21" s="193" t="s">
        <v>285</v>
      </c>
      <c r="D21" s="24" t="s">
        <v>84</v>
      </c>
      <c r="E21" s="63">
        <v>5</v>
      </c>
      <c r="F21" s="64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2.5" x14ac:dyDescent="0.2">
      <c r="A22" s="140">
        <v>8</v>
      </c>
      <c r="B22" s="140" t="s">
        <v>327</v>
      </c>
      <c r="C22" s="193" t="s">
        <v>286</v>
      </c>
      <c r="D22" s="24" t="s">
        <v>81</v>
      </c>
      <c r="E22" s="63">
        <v>1</v>
      </c>
      <c r="F22" s="64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22.5" x14ac:dyDescent="0.2">
      <c r="A23" s="140">
        <v>9</v>
      </c>
      <c r="B23" s="140" t="s">
        <v>327</v>
      </c>
      <c r="C23" s="193" t="s">
        <v>287</v>
      </c>
      <c r="D23" s="24" t="s">
        <v>78</v>
      </c>
      <c r="E23" s="63">
        <v>32.299999999999997</v>
      </c>
      <c r="F23" s="64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x14ac:dyDescent="0.2">
      <c r="A24" s="140">
        <v>10</v>
      </c>
      <c r="B24" s="140"/>
      <c r="C24" s="194" t="s">
        <v>288</v>
      </c>
      <c r="D24" s="24"/>
      <c r="E24" s="63"/>
      <c r="F24" s="64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22.5" x14ac:dyDescent="0.2">
      <c r="A25" s="140">
        <v>11</v>
      </c>
      <c r="B25" s="140" t="s">
        <v>327</v>
      </c>
      <c r="C25" s="193" t="s">
        <v>289</v>
      </c>
      <c r="D25" s="24" t="s">
        <v>78</v>
      </c>
      <c r="E25" s="63">
        <v>112.5</v>
      </c>
      <c r="F25" s="64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33.75" x14ac:dyDescent="0.2">
      <c r="A26" s="140">
        <v>12</v>
      </c>
      <c r="B26" s="140" t="s">
        <v>327</v>
      </c>
      <c r="C26" s="193" t="s">
        <v>290</v>
      </c>
      <c r="D26" s="24" t="s">
        <v>81</v>
      </c>
      <c r="E26" s="63">
        <v>2</v>
      </c>
      <c r="F26" s="64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22.5" x14ac:dyDescent="0.2">
      <c r="A27" s="140">
        <v>13</v>
      </c>
      <c r="B27" s="140" t="s">
        <v>327</v>
      </c>
      <c r="C27" s="193" t="s">
        <v>291</v>
      </c>
      <c r="D27" s="24" t="s">
        <v>84</v>
      </c>
      <c r="E27" s="63">
        <v>4</v>
      </c>
      <c r="F27" s="64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45" x14ac:dyDescent="0.2">
      <c r="A28" s="140">
        <v>14</v>
      </c>
      <c r="B28" s="140" t="s">
        <v>327</v>
      </c>
      <c r="C28" s="193" t="s">
        <v>292</v>
      </c>
      <c r="D28" s="24" t="s">
        <v>81</v>
      </c>
      <c r="E28" s="63">
        <v>2</v>
      </c>
      <c r="F28" s="64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22.5" x14ac:dyDescent="0.2">
      <c r="A29" s="140">
        <v>15</v>
      </c>
      <c r="B29" s="140" t="s">
        <v>327</v>
      </c>
      <c r="C29" s="193" t="s">
        <v>293</v>
      </c>
      <c r="D29" s="24" t="s">
        <v>197</v>
      </c>
      <c r="E29" s="63">
        <v>170</v>
      </c>
      <c r="F29" s="64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22.5" x14ac:dyDescent="0.2">
      <c r="A30" s="140">
        <v>16</v>
      </c>
      <c r="B30" s="140" t="s">
        <v>327</v>
      </c>
      <c r="C30" s="193" t="s">
        <v>294</v>
      </c>
      <c r="D30" s="24" t="s">
        <v>81</v>
      </c>
      <c r="E30" s="63">
        <v>1</v>
      </c>
      <c r="F30" s="64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x14ac:dyDescent="0.2">
      <c r="A31" s="140">
        <v>17</v>
      </c>
      <c r="B31" s="140"/>
      <c r="C31" s="194" t="s">
        <v>295</v>
      </c>
      <c r="D31" s="24"/>
      <c r="E31" s="63"/>
      <c r="F31" s="64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22.5" x14ac:dyDescent="0.2">
      <c r="A32" s="140">
        <v>18</v>
      </c>
      <c r="B32" s="140" t="s">
        <v>318</v>
      </c>
      <c r="C32" s="193" t="s">
        <v>296</v>
      </c>
      <c r="D32" s="24" t="s">
        <v>81</v>
      </c>
      <c r="E32" s="63">
        <v>2</v>
      </c>
      <c r="F32" s="64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33.75" x14ac:dyDescent="0.2">
      <c r="A33" s="140">
        <v>19</v>
      </c>
      <c r="B33" s="140" t="s">
        <v>318</v>
      </c>
      <c r="C33" s="193" t="s">
        <v>297</v>
      </c>
      <c r="D33" s="24" t="s">
        <v>197</v>
      </c>
      <c r="E33" s="63">
        <v>34</v>
      </c>
      <c r="F33" s="64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22.5" x14ac:dyDescent="0.2">
      <c r="A34" s="140">
        <v>20</v>
      </c>
      <c r="B34" s="140" t="s">
        <v>318</v>
      </c>
      <c r="C34" s="193" t="s">
        <v>298</v>
      </c>
      <c r="D34" s="24" t="s">
        <v>78</v>
      </c>
      <c r="E34" s="63">
        <v>57.1</v>
      </c>
      <c r="F34" s="64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x14ac:dyDescent="0.2">
      <c r="A35" s="140">
        <v>21</v>
      </c>
      <c r="B35" s="140"/>
      <c r="C35" s="194" t="s">
        <v>299</v>
      </c>
      <c r="D35" s="24"/>
      <c r="E35" s="63"/>
      <c r="F35" s="64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33.75" x14ac:dyDescent="0.2">
      <c r="A36" s="140">
        <v>22</v>
      </c>
      <c r="B36" s="140" t="s">
        <v>317</v>
      </c>
      <c r="C36" s="193" t="s">
        <v>300</v>
      </c>
      <c r="D36" s="24" t="s">
        <v>197</v>
      </c>
      <c r="E36" s="63">
        <v>34</v>
      </c>
      <c r="F36" s="64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33.75" x14ac:dyDescent="0.2">
      <c r="A37" s="140">
        <v>23</v>
      </c>
      <c r="B37" s="140" t="s">
        <v>317</v>
      </c>
      <c r="C37" s="193" t="s">
        <v>301</v>
      </c>
      <c r="D37" s="24" t="s">
        <v>86</v>
      </c>
      <c r="E37" s="63">
        <v>5</v>
      </c>
      <c r="F37" s="64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33.75" x14ac:dyDescent="0.2">
      <c r="A38" s="140">
        <v>24</v>
      </c>
      <c r="B38" s="140" t="s">
        <v>317</v>
      </c>
      <c r="C38" s="193" t="s">
        <v>302</v>
      </c>
      <c r="D38" s="24" t="s">
        <v>197</v>
      </c>
      <c r="E38" s="63">
        <v>5</v>
      </c>
      <c r="F38" s="64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x14ac:dyDescent="0.2">
      <c r="A39" s="140">
        <v>25</v>
      </c>
      <c r="B39" s="140"/>
      <c r="C39" s="194" t="s">
        <v>303</v>
      </c>
      <c r="D39" s="24"/>
      <c r="E39" s="63"/>
      <c r="F39" s="64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33.75" x14ac:dyDescent="0.2">
      <c r="A40" s="140">
        <v>26</v>
      </c>
      <c r="B40" s="140" t="s">
        <v>327</v>
      </c>
      <c r="C40" s="193" t="s">
        <v>304</v>
      </c>
      <c r="D40" s="24" t="s">
        <v>314</v>
      </c>
      <c r="E40" s="63">
        <v>24</v>
      </c>
      <c r="F40" s="64"/>
      <c r="G40" s="61"/>
      <c r="H40" s="45">
        <f t="shared" si="0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22.5" x14ac:dyDescent="0.2">
      <c r="A41" s="140">
        <v>28</v>
      </c>
      <c r="B41" s="140" t="s">
        <v>327</v>
      </c>
      <c r="C41" s="193" t="s">
        <v>305</v>
      </c>
      <c r="D41" s="24" t="s">
        <v>81</v>
      </c>
      <c r="E41" s="63">
        <v>1</v>
      </c>
      <c r="F41" s="64"/>
      <c r="G41" s="61"/>
      <c r="H41" s="45">
        <f t="shared" si="0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22.5" x14ac:dyDescent="0.2">
      <c r="A42" s="140">
        <v>29</v>
      </c>
      <c r="B42" s="140" t="s">
        <v>327</v>
      </c>
      <c r="C42" s="193" t="s">
        <v>306</v>
      </c>
      <c r="D42" s="24" t="s">
        <v>314</v>
      </c>
      <c r="E42" s="63">
        <v>7</v>
      </c>
      <c r="F42" s="64"/>
      <c r="G42" s="61"/>
      <c r="H42" s="45">
        <f t="shared" si="0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22.5" x14ac:dyDescent="0.2">
      <c r="A43" s="140">
        <v>30</v>
      </c>
      <c r="B43" s="140" t="s">
        <v>327</v>
      </c>
      <c r="C43" s="193" t="s">
        <v>307</v>
      </c>
      <c r="D43" s="24" t="s">
        <v>81</v>
      </c>
      <c r="E43" s="63">
        <v>1</v>
      </c>
      <c r="F43" s="64"/>
      <c r="G43" s="61"/>
      <c r="H43" s="45">
        <f t="shared" si="0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22.5" x14ac:dyDescent="0.2">
      <c r="A44" s="140">
        <v>31</v>
      </c>
      <c r="B44" s="140" t="s">
        <v>327</v>
      </c>
      <c r="C44" s="193" t="s">
        <v>308</v>
      </c>
      <c r="D44" s="24" t="s">
        <v>81</v>
      </c>
      <c r="E44" s="63">
        <v>1</v>
      </c>
      <c r="F44" s="64"/>
      <c r="G44" s="61"/>
      <c r="H44" s="45">
        <f t="shared" si="0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x14ac:dyDescent="0.2">
      <c r="A45" s="140">
        <v>32</v>
      </c>
      <c r="B45" s="140"/>
      <c r="C45" s="194" t="s">
        <v>309</v>
      </c>
      <c r="D45" s="24"/>
      <c r="E45" s="63"/>
      <c r="F45" s="64"/>
      <c r="G45" s="61"/>
      <c r="H45" s="45">
        <f t="shared" si="0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33.75" x14ac:dyDescent="0.2">
      <c r="A46" s="140">
        <v>33</v>
      </c>
      <c r="B46" s="140" t="s">
        <v>327</v>
      </c>
      <c r="C46" s="193" t="s">
        <v>310</v>
      </c>
      <c r="D46" s="24" t="s">
        <v>315</v>
      </c>
      <c r="E46" s="63">
        <v>288.32</v>
      </c>
      <c r="F46" s="64"/>
      <c r="G46" s="61"/>
      <c r="H46" s="45">
        <f t="shared" si="0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ht="22.5" x14ac:dyDescent="0.2">
      <c r="A47" s="140">
        <v>34</v>
      </c>
      <c r="B47" s="140" t="s">
        <v>327</v>
      </c>
      <c r="C47" s="193" t="s">
        <v>311</v>
      </c>
      <c r="D47" s="24" t="s">
        <v>86</v>
      </c>
      <c r="E47" s="63">
        <v>76.319999999999993</v>
      </c>
      <c r="F47" s="64"/>
      <c r="G47" s="61"/>
      <c r="H47" s="45">
        <f t="shared" si="0"/>
        <v>0</v>
      </c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45" x14ac:dyDescent="0.2">
      <c r="A48" s="140">
        <v>35</v>
      </c>
      <c r="B48" s="140" t="s">
        <v>327</v>
      </c>
      <c r="C48" s="193" t="s">
        <v>312</v>
      </c>
      <c r="D48" s="24" t="s">
        <v>86</v>
      </c>
      <c r="E48" s="63">
        <v>212</v>
      </c>
      <c r="F48" s="64"/>
      <c r="G48" s="61"/>
      <c r="H48" s="45">
        <f t="shared" si="0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23.25" thickBot="1" x14ac:dyDescent="0.25">
      <c r="A49" s="140">
        <v>36</v>
      </c>
      <c r="B49" s="140" t="s">
        <v>327</v>
      </c>
      <c r="C49" s="193" t="s">
        <v>313</v>
      </c>
      <c r="D49" s="24" t="s">
        <v>78</v>
      </c>
      <c r="E49" s="63">
        <v>112.5</v>
      </c>
      <c r="F49" s="64"/>
      <c r="G49" s="61"/>
      <c r="H49" s="45">
        <f t="shared" si="0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12" thickBot="1" x14ac:dyDescent="0.25">
      <c r="A50" s="247" t="s">
        <v>336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9"/>
      <c r="L50" s="65">
        <f>SUM(L14:L49)</f>
        <v>0</v>
      </c>
      <c r="M50" s="66">
        <f>SUM(M14:M49)</f>
        <v>0</v>
      </c>
      <c r="N50" s="66">
        <f>SUM(N14:N49)</f>
        <v>0</v>
      </c>
      <c r="O50" s="66">
        <f>SUM(O14:O49)</f>
        <v>0</v>
      </c>
      <c r="P50" s="67">
        <f>SUM(P14:P49)</f>
        <v>0</v>
      </c>
    </row>
    <row r="51" spans="1:1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2">
      <c r="A53" s="1" t="s">
        <v>14</v>
      </c>
      <c r="B53" s="16"/>
      <c r="C53" s="246">
        <f>'Kops a'!C31:H31</f>
        <v>0</v>
      </c>
      <c r="D53" s="246"/>
      <c r="E53" s="246"/>
      <c r="F53" s="246"/>
      <c r="G53" s="246"/>
      <c r="H53" s="246"/>
      <c r="I53" s="16"/>
      <c r="J53" s="16"/>
      <c r="K53" s="16"/>
      <c r="L53" s="16"/>
      <c r="M53" s="16"/>
      <c r="N53" s="16"/>
      <c r="O53" s="16"/>
      <c r="P53" s="16"/>
    </row>
    <row r="54" spans="1:16" x14ac:dyDescent="0.2">
      <c r="A54" s="16"/>
      <c r="B54" s="16"/>
      <c r="C54" s="197" t="s">
        <v>15</v>
      </c>
      <c r="D54" s="197"/>
      <c r="E54" s="197"/>
      <c r="F54" s="197"/>
      <c r="G54" s="197"/>
      <c r="H54" s="197"/>
      <c r="I54" s="16"/>
      <c r="J54" s="16"/>
      <c r="K54" s="16"/>
      <c r="L54" s="16"/>
      <c r="M54" s="16"/>
      <c r="N54" s="16"/>
      <c r="O54" s="16"/>
      <c r="P54" s="16"/>
    </row>
    <row r="55" spans="1:1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x14ac:dyDescent="0.2">
      <c r="A56" s="82" t="str">
        <f>'Kops a'!A34</f>
        <v>Tāme sastādīta ____. gada __.______________</v>
      </c>
      <c r="B56" s="83"/>
      <c r="C56" s="83"/>
      <c r="D56" s="83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2">
      <c r="A58" s="1" t="s">
        <v>37</v>
      </c>
      <c r="B58" s="16"/>
      <c r="C58" s="246">
        <f>'Kops a'!C36:H36</f>
        <v>0</v>
      </c>
      <c r="D58" s="246"/>
      <c r="E58" s="246"/>
      <c r="F58" s="246"/>
      <c r="G58" s="246"/>
      <c r="H58" s="246"/>
      <c r="I58" s="16"/>
      <c r="J58" s="16"/>
      <c r="K58" s="16"/>
      <c r="L58" s="16"/>
      <c r="M58" s="16"/>
      <c r="N58" s="16"/>
      <c r="O58" s="16"/>
      <c r="P58" s="16"/>
    </row>
    <row r="59" spans="1:16" x14ac:dyDescent="0.2">
      <c r="A59" s="16"/>
      <c r="B59" s="16"/>
      <c r="C59" s="197" t="s">
        <v>15</v>
      </c>
      <c r="D59" s="197"/>
      <c r="E59" s="197"/>
      <c r="F59" s="197"/>
      <c r="G59" s="197"/>
      <c r="H59" s="197"/>
      <c r="I59" s="16"/>
      <c r="J59" s="16"/>
      <c r="K59" s="16"/>
      <c r="L59" s="16"/>
      <c r="M59" s="16"/>
      <c r="N59" s="16"/>
      <c r="O59" s="16"/>
      <c r="P59" s="16"/>
    </row>
    <row r="60" spans="1:16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x14ac:dyDescent="0.2">
      <c r="A61" s="82" t="s">
        <v>54</v>
      </c>
      <c r="B61" s="83"/>
      <c r="C61" s="87">
        <f>'Kops a'!C39</f>
        <v>0</v>
      </c>
      <c r="D61" s="4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59:H59"/>
    <mergeCell ref="C4:I4"/>
    <mergeCell ref="F12:K12"/>
    <mergeCell ref="A9:F9"/>
    <mergeCell ref="J9:M9"/>
    <mergeCell ref="D8:L8"/>
    <mergeCell ref="A50:K50"/>
    <mergeCell ref="C53:H53"/>
    <mergeCell ref="C54:H54"/>
    <mergeCell ref="C58:H58"/>
  </mergeCells>
  <conditionalFormatting sqref="I15:J49 D15:G49 A15:B49">
    <cfRule type="cellIs" dxfId="19" priority="27" operator="equal">
      <formula>0</formula>
    </cfRule>
  </conditionalFormatting>
  <conditionalFormatting sqref="N9:O9">
    <cfRule type="cellIs" dxfId="18" priority="26" operator="equal">
      <formula>0</formula>
    </cfRule>
  </conditionalFormatting>
  <conditionalFormatting sqref="A9:F9">
    <cfRule type="containsText" dxfId="1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" priority="23" operator="equal">
      <formula>0</formula>
    </cfRule>
  </conditionalFormatting>
  <conditionalFormatting sqref="O10">
    <cfRule type="cellIs" dxfId="15" priority="22" operator="equal">
      <formula>"20__. gada __. _________"</formula>
    </cfRule>
  </conditionalFormatting>
  <conditionalFormatting sqref="A50:K50">
    <cfRule type="containsText" dxfId="14" priority="21" operator="containsText" text="Tiešās izmaksas kopā, t. sk. darba devēja sociālais nodoklis __.__% ">
      <formula>NOT(ISERROR(SEARCH("Tiešās izmaksas kopā, t. sk. darba devēja sociālais nodoklis __.__% ",A50)))</formula>
    </cfRule>
  </conditionalFormatting>
  <conditionalFormatting sqref="H14:H49 K14:P49 L50:P50">
    <cfRule type="cellIs" dxfId="13" priority="16" operator="equal">
      <formula>0</formula>
    </cfRule>
  </conditionalFormatting>
  <conditionalFormatting sqref="C4:I4">
    <cfRule type="cellIs" dxfId="12" priority="15" operator="equal">
      <formula>0</formula>
    </cfRule>
  </conditionalFormatting>
  <conditionalFormatting sqref="C15:C49">
    <cfRule type="cellIs" dxfId="11" priority="14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58:H58">
    <cfRule type="cellIs" dxfId="5" priority="4" operator="equal">
      <formula>0</formula>
    </cfRule>
  </conditionalFormatting>
  <conditionalFormatting sqref="C53:H53">
    <cfRule type="cellIs" dxfId="4" priority="3" operator="equal">
      <formula>0</formula>
    </cfRule>
  </conditionalFormatting>
  <conditionalFormatting sqref="C58:H58 C61 C53:H53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______________",A56)))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A56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_________________________________",A61)))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Rez.Namsaimn.2</cp:lastModifiedBy>
  <dcterms:created xsi:type="dcterms:W3CDTF">2019-03-11T11:42:22Z</dcterms:created>
  <dcterms:modified xsi:type="dcterms:W3CDTF">2021-10-27T06:30:49Z</dcterms:modified>
</cp:coreProperties>
</file>